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marasigan\Desktop\CPD\ACTUAL DISBURSEMENT (BANK)\bank reports\2016\WEBSITE\For website\"/>
    </mc:Choice>
  </mc:AlternateContent>
  <bookViews>
    <workbookView xWindow="240" yWindow="75" windowWidth="20955" windowHeight="10740" activeTab="2"/>
  </bookViews>
  <sheets>
    <sheet name="By Department" sheetId="7" r:id="rId1"/>
    <sheet name="By Agency" sheetId="8" r:id="rId2"/>
    <sheet name="Graph" sheetId="6" r:id="rId3"/>
  </sheets>
  <externalReferences>
    <externalReference r:id="rId4"/>
    <externalReference r:id="rId5"/>
  </externalReferences>
  <definedNames>
    <definedName name="_xlnm.Print_Area" localSheetId="0">'By Department'!$A$1:$V$64</definedName>
    <definedName name="_xlnm.Print_Area" localSheetId="2">Graph!$A$10:$O$49</definedName>
    <definedName name="_xlnm.Print_Titles" localSheetId="1">'By Agency'!$1:$8</definedName>
    <definedName name="Z_32FD75DB_C2F2_4294_8471_7CD68BDD134B_.wvu.Rows" localSheetId="1" hidden="1">'By Agency'!#REF!,'By Agency'!#REF!,'By Agency'!#REF!,'By Agency'!#REF!,'By Agency'!#REF!,'By Agency'!#REF!,'By Agency'!#REF!,'By Agency'!#REF!,'By Agency'!#REF!,'By Agency'!#REF!,'By Agency'!#REF!,'By Agency'!#REF!,'By Agency'!#REF!,'By Agency'!#REF!,'By Agency'!#REF!</definedName>
    <definedName name="Z_92A72121_270A_4D07_961C_15515D7CE906_.wvu.Cols" localSheetId="1" hidden="1">'By Agency'!#REF!,'By Agency'!#REF!,'By Agency'!#REF!,'By Agency'!#REF!,'By Agency'!#REF!</definedName>
    <definedName name="Z_92A72121_270A_4D07_961C_15515D7CE906_.wvu.PrintArea" localSheetId="1" hidden="1">'By Agency'!#REF!</definedName>
    <definedName name="Z_92A72121_270A_4D07_961C_15515D7CE906_.wvu.PrintTitles" localSheetId="1" hidden="1">'By Agency'!#REF!</definedName>
    <definedName name="Z_92A72121_270A_4D07_961C_15515D7CE906_.wvu.Rows" localSheetId="1" hidden="1">'By Agency'!#REF!,'By Agency'!#REF!,'By Agency'!#REF!,'By Agency'!#REF!,'By Agency'!#REF!,'By Agency'!#REF!,'By Agency'!#REF!,'By Agency'!#REF!,'By Agency'!#REF!,'By Agency'!#REF!,'By Agency'!#REF!,'By Agency'!#REF!,'By Agency'!#REF!,'By Agency'!#REF!,'By Agency'!#REF!,'By Agency'!#REF!,'By Agency'!#REF!,'By Agency'!#REF!</definedName>
    <definedName name="Z_A36966C3_2B91_49EA_8368_0F103F951C33_.wvu.Cols" localSheetId="1" hidden="1">'By Agency'!#REF!,'By Agency'!#REF!,'By Agency'!#REF!,'By Agency'!#REF!</definedName>
    <definedName name="Z_A36966C3_2B91_49EA_8368_0F103F951C33_.wvu.PrintArea" localSheetId="1" hidden="1">'By Agency'!#REF!</definedName>
    <definedName name="Z_A36966C3_2B91_49EA_8368_0F103F951C33_.wvu.PrintTitles" localSheetId="1" hidden="1">'By Agency'!#REF!</definedName>
    <definedName name="Z_A36966C3_2B91_49EA_8368_0F103F951C33_.wvu.Rows" localSheetId="1" hidden="1">'By Agency'!#REF!,'By Agency'!#REF!,'By Agency'!#REF!,'By Agency'!#REF!,'By Agency'!#REF!,'By Agency'!#REF!,'By Agency'!#REF!,'By Agency'!#REF!,'By Agency'!#REF!,'By Agency'!#REF!,'By Agency'!#REF!,'By Agency'!#REF!,'By Agency'!#REF!,'By Agency'!#REF!,'By Agency'!#REF!,'By Agency'!#REF!,'By Agency'!#REF!</definedName>
  </definedNames>
  <calcPr calcId="152511"/>
</workbook>
</file>

<file path=xl/calcChain.xml><?xml version="1.0" encoding="utf-8"?>
<calcChain xmlns="http://schemas.openxmlformats.org/spreadsheetml/2006/main">
  <c r="D331" i="8" l="1"/>
  <c r="C331" i="8"/>
  <c r="B331" i="8"/>
  <c r="G330" i="8"/>
  <c r="E330" i="8"/>
  <c r="H330" i="8" s="1"/>
  <c r="G329" i="8"/>
  <c r="E329" i="8"/>
  <c r="H329" i="8" s="1"/>
  <c r="G328" i="8"/>
  <c r="E328" i="8"/>
  <c r="H328" i="8" s="1"/>
  <c r="G327" i="8"/>
  <c r="E327" i="8"/>
  <c r="H327" i="8" s="1"/>
  <c r="G326" i="8"/>
  <c r="E326" i="8"/>
  <c r="H326" i="8" s="1"/>
  <c r="G325" i="8"/>
  <c r="E325" i="8"/>
  <c r="H325" i="8" s="1"/>
  <c r="G324" i="8"/>
  <c r="E324" i="8"/>
  <c r="H324" i="8" s="1"/>
  <c r="G323" i="8"/>
  <c r="E323" i="8"/>
  <c r="H323" i="8" s="1"/>
  <c r="O322" i="8"/>
  <c r="G322" i="8"/>
  <c r="G331" i="8" s="1"/>
  <c r="E322" i="8"/>
  <c r="H322" i="8" s="1"/>
  <c r="N322" i="8" s="1"/>
  <c r="G313" i="8"/>
  <c r="E313" i="8"/>
  <c r="H313" i="8" s="1"/>
  <c r="G309" i="8"/>
  <c r="E309" i="8"/>
  <c r="H309" i="8" s="1"/>
  <c r="G307" i="8"/>
  <c r="E307" i="8"/>
  <c r="H307" i="8" s="1"/>
  <c r="G305" i="8"/>
  <c r="E305" i="8"/>
  <c r="H305" i="8" s="1"/>
  <c r="G303" i="8"/>
  <c r="E303" i="8"/>
  <c r="H303" i="8" s="1"/>
  <c r="G301" i="8"/>
  <c r="E301" i="8"/>
  <c r="H301" i="8" s="1"/>
  <c r="G299" i="8"/>
  <c r="E299" i="8"/>
  <c r="H299" i="8" s="1"/>
  <c r="G297" i="8"/>
  <c r="E297" i="8"/>
  <c r="H297" i="8" s="1"/>
  <c r="G295" i="8"/>
  <c r="F295" i="8"/>
  <c r="E295" i="8"/>
  <c r="H295" i="8" s="1"/>
  <c r="G293" i="8"/>
  <c r="F293" i="8"/>
  <c r="E293" i="8"/>
  <c r="H293" i="8" s="1"/>
  <c r="D291" i="8"/>
  <c r="C291" i="8"/>
  <c r="E291" i="8" s="1"/>
  <c r="H291" i="8" s="1"/>
  <c r="B291" i="8"/>
  <c r="G290" i="8"/>
  <c r="E290" i="8"/>
  <c r="H290" i="8" s="1"/>
  <c r="G289" i="8"/>
  <c r="E289" i="8"/>
  <c r="H289" i="8" s="1"/>
  <c r="G288" i="8"/>
  <c r="E288" i="8"/>
  <c r="H288" i="8" s="1"/>
  <c r="G287" i="8"/>
  <c r="E287" i="8"/>
  <c r="H287" i="8" s="1"/>
  <c r="D286" i="8"/>
  <c r="M286" i="8" s="1"/>
  <c r="C286" i="8"/>
  <c r="L286" i="8" s="1"/>
  <c r="B286" i="8"/>
  <c r="D285" i="8"/>
  <c r="C285" i="8"/>
  <c r="B285" i="8"/>
  <c r="D283" i="8"/>
  <c r="M283" i="8" s="1"/>
  <c r="C283" i="8"/>
  <c r="C316" i="8" s="1"/>
  <c r="B283" i="8"/>
  <c r="K283" i="8" s="1"/>
  <c r="D278" i="8"/>
  <c r="C278" i="8"/>
  <c r="E278" i="8" s="1"/>
  <c r="B278" i="8"/>
  <c r="G278" i="8" s="1"/>
  <c r="G277" i="8" s="1"/>
  <c r="D277" i="8"/>
  <c r="M277" i="8" s="1"/>
  <c r="C277" i="8"/>
  <c r="L277" i="8" s="1"/>
  <c r="B277" i="8"/>
  <c r="K277" i="8" s="1"/>
  <c r="D275" i="8"/>
  <c r="C275" i="8"/>
  <c r="E275" i="8" s="1"/>
  <c r="B275" i="8"/>
  <c r="D274" i="8"/>
  <c r="M274" i="8" s="1"/>
  <c r="C274" i="8"/>
  <c r="L274" i="8" s="1"/>
  <c r="B274" i="8"/>
  <c r="K274" i="8" s="1"/>
  <c r="D272" i="8"/>
  <c r="C272" i="8"/>
  <c r="E272" i="8" s="1"/>
  <c r="B272" i="8"/>
  <c r="G272" i="8" s="1"/>
  <c r="G271" i="8" s="1"/>
  <c r="D271" i="8"/>
  <c r="M271" i="8" s="1"/>
  <c r="C271" i="8"/>
  <c r="L271" i="8" s="1"/>
  <c r="B271" i="8"/>
  <c r="K271" i="8" s="1"/>
  <c r="D269" i="8"/>
  <c r="C269" i="8"/>
  <c r="E269" i="8" s="1"/>
  <c r="H269" i="8" s="1"/>
  <c r="H268" i="8" s="1"/>
  <c r="B269" i="8"/>
  <c r="E268" i="8"/>
  <c r="N268" i="8" s="1"/>
  <c r="D268" i="8"/>
  <c r="M268" i="8" s="1"/>
  <c r="C268" i="8"/>
  <c r="L268" i="8" s="1"/>
  <c r="B268" i="8"/>
  <c r="K268" i="8" s="1"/>
  <c r="D266" i="8"/>
  <c r="C266" i="8"/>
  <c r="E266" i="8" s="1"/>
  <c r="H266" i="8" s="1"/>
  <c r="B266" i="8"/>
  <c r="G266" i="8" s="1"/>
  <c r="D265" i="8"/>
  <c r="C265" i="8"/>
  <c r="G265" i="8" s="1"/>
  <c r="G264" i="8" s="1"/>
  <c r="B265" i="8"/>
  <c r="D264" i="8"/>
  <c r="M264" i="8" s="1"/>
  <c r="C264" i="8"/>
  <c r="L264" i="8" s="1"/>
  <c r="B264" i="8"/>
  <c r="K264" i="8" s="1"/>
  <c r="D262" i="8"/>
  <c r="C262" i="8"/>
  <c r="E262" i="8" s="1"/>
  <c r="H262" i="8" s="1"/>
  <c r="B262" i="8"/>
  <c r="G262" i="8" s="1"/>
  <c r="D261" i="8"/>
  <c r="C261" i="8"/>
  <c r="E261" i="8" s="1"/>
  <c r="H261" i="8" s="1"/>
  <c r="B261" i="8"/>
  <c r="D260" i="8"/>
  <c r="C260" i="8"/>
  <c r="E260" i="8" s="1"/>
  <c r="H260" i="8" s="1"/>
  <c r="B260" i="8"/>
  <c r="G260" i="8" s="1"/>
  <c r="D259" i="8"/>
  <c r="C259" i="8"/>
  <c r="E259" i="8" s="1"/>
  <c r="H259" i="8" s="1"/>
  <c r="B259" i="8"/>
  <c r="D258" i="8"/>
  <c r="C258" i="8"/>
  <c r="E258" i="8" s="1"/>
  <c r="B258" i="8"/>
  <c r="G258" i="8" s="1"/>
  <c r="D257" i="8"/>
  <c r="M257" i="8" s="1"/>
  <c r="C257" i="8"/>
  <c r="L257" i="8" s="1"/>
  <c r="B257" i="8"/>
  <c r="K257" i="8" s="1"/>
  <c r="D255" i="8"/>
  <c r="C255" i="8"/>
  <c r="E255" i="8" s="1"/>
  <c r="B255" i="8"/>
  <c r="F255" i="8" s="1"/>
  <c r="F254" i="8" s="1"/>
  <c r="O254" i="8" s="1"/>
  <c r="D254" i="8"/>
  <c r="M254" i="8" s="1"/>
  <c r="C254" i="8"/>
  <c r="L254" i="8" s="1"/>
  <c r="B254" i="8"/>
  <c r="K254" i="8" s="1"/>
  <c r="D252" i="8"/>
  <c r="C252" i="8"/>
  <c r="E252" i="8" s="1"/>
  <c r="B252" i="8"/>
  <c r="G252" i="8" s="1"/>
  <c r="G251" i="8" s="1"/>
  <c r="D251" i="8"/>
  <c r="M251" i="8" s="1"/>
  <c r="C251" i="8"/>
  <c r="L251" i="8" s="1"/>
  <c r="B251" i="8"/>
  <c r="K251" i="8" s="1"/>
  <c r="D249" i="8"/>
  <c r="C249" i="8"/>
  <c r="E249" i="8" s="1"/>
  <c r="H249" i="8" s="1"/>
  <c r="B249" i="8"/>
  <c r="D248" i="8"/>
  <c r="C248" i="8"/>
  <c r="E248" i="8" s="1"/>
  <c r="H248" i="8" s="1"/>
  <c r="B248" i="8"/>
  <c r="G248" i="8" s="1"/>
  <c r="D247" i="8"/>
  <c r="C247" i="8"/>
  <c r="E247" i="8" s="1"/>
  <c r="H247" i="8" s="1"/>
  <c r="B247" i="8"/>
  <c r="D246" i="8"/>
  <c r="C246" i="8"/>
  <c r="E246" i="8" s="1"/>
  <c r="H246" i="8" s="1"/>
  <c r="B246" i="8"/>
  <c r="G246" i="8" s="1"/>
  <c r="D245" i="8"/>
  <c r="C245" i="8"/>
  <c r="E245" i="8" s="1"/>
  <c r="H245" i="8" s="1"/>
  <c r="B245" i="8"/>
  <c r="D244" i="8"/>
  <c r="C244" i="8"/>
  <c r="E244" i="8" s="1"/>
  <c r="H244" i="8" s="1"/>
  <c r="B244" i="8"/>
  <c r="G244" i="8" s="1"/>
  <c r="D243" i="8"/>
  <c r="C243" i="8"/>
  <c r="E243" i="8" s="1"/>
  <c r="H243" i="8" s="1"/>
  <c r="B243" i="8"/>
  <c r="D242" i="8"/>
  <c r="C242" i="8"/>
  <c r="E242" i="8" s="1"/>
  <c r="H242" i="8" s="1"/>
  <c r="B242" i="8"/>
  <c r="G242" i="8" s="1"/>
  <c r="D241" i="8"/>
  <c r="C241" i="8"/>
  <c r="E241" i="8" s="1"/>
  <c r="H241" i="8" s="1"/>
  <c r="B241" i="8"/>
  <c r="D240" i="8"/>
  <c r="C240" i="8"/>
  <c r="E240" i="8" s="1"/>
  <c r="H240" i="8" s="1"/>
  <c r="B240" i="8"/>
  <c r="G240" i="8" s="1"/>
  <c r="D239" i="8"/>
  <c r="C239" i="8"/>
  <c r="E239" i="8" s="1"/>
  <c r="H239" i="8" s="1"/>
  <c r="B239" i="8"/>
  <c r="D238" i="8"/>
  <c r="C238" i="8"/>
  <c r="E238" i="8" s="1"/>
  <c r="H238" i="8" s="1"/>
  <c r="B238" i="8"/>
  <c r="G238" i="8" s="1"/>
  <c r="D237" i="8"/>
  <c r="C237" i="8"/>
  <c r="E237" i="8" s="1"/>
  <c r="H237" i="8" s="1"/>
  <c r="B237" i="8"/>
  <c r="D236" i="8"/>
  <c r="C236" i="8"/>
  <c r="E236" i="8" s="1"/>
  <c r="H236" i="8" s="1"/>
  <c r="B236" i="8"/>
  <c r="G236" i="8" s="1"/>
  <c r="D235" i="8"/>
  <c r="C235" i="8"/>
  <c r="E235" i="8" s="1"/>
  <c r="H235" i="8" s="1"/>
  <c r="B235" i="8"/>
  <c r="D234" i="8"/>
  <c r="C234" i="8"/>
  <c r="E234" i="8" s="1"/>
  <c r="H234" i="8" s="1"/>
  <c r="B234" i="8"/>
  <c r="G234" i="8" s="1"/>
  <c r="D233" i="8"/>
  <c r="C233" i="8"/>
  <c r="E233" i="8" s="1"/>
  <c r="H233" i="8" s="1"/>
  <c r="B233" i="8"/>
  <c r="D232" i="8"/>
  <c r="C232" i="8"/>
  <c r="E232" i="8" s="1"/>
  <c r="H232" i="8" s="1"/>
  <c r="B232" i="8"/>
  <c r="G232" i="8" s="1"/>
  <c r="D231" i="8"/>
  <c r="C231" i="8"/>
  <c r="E231" i="8" s="1"/>
  <c r="H231" i="8" s="1"/>
  <c r="B231" i="8"/>
  <c r="D230" i="8"/>
  <c r="C230" i="8"/>
  <c r="E230" i="8" s="1"/>
  <c r="H230" i="8" s="1"/>
  <c r="B230" i="8"/>
  <c r="G230" i="8" s="1"/>
  <c r="D229" i="8"/>
  <c r="C229" i="8"/>
  <c r="E229" i="8" s="1"/>
  <c r="H229" i="8" s="1"/>
  <c r="B229" i="8"/>
  <c r="D228" i="8"/>
  <c r="C228" i="8"/>
  <c r="E228" i="8" s="1"/>
  <c r="B228" i="8"/>
  <c r="G228" i="8" s="1"/>
  <c r="D227" i="8"/>
  <c r="C227" i="8"/>
  <c r="B227" i="8"/>
  <c r="D226" i="8"/>
  <c r="C226" i="8"/>
  <c r="E226" i="8" s="1"/>
  <c r="H226" i="8" s="1"/>
  <c r="B226" i="8"/>
  <c r="G226" i="8" s="1"/>
  <c r="D225" i="8"/>
  <c r="C225" i="8"/>
  <c r="E225" i="8" s="1"/>
  <c r="H225" i="8" s="1"/>
  <c r="B225" i="8"/>
  <c r="D224" i="8"/>
  <c r="C224" i="8"/>
  <c r="E224" i="8" s="1"/>
  <c r="H224" i="8" s="1"/>
  <c r="B224" i="8"/>
  <c r="G224" i="8" s="1"/>
  <c r="D223" i="8"/>
  <c r="C223" i="8"/>
  <c r="E223" i="8" s="1"/>
  <c r="H223" i="8" s="1"/>
  <c r="B223" i="8"/>
  <c r="D222" i="8"/>
  <c r="C222" i="8"/>
  <c r="E222" i="8" s="1"/>
  <c r="H222" i="8" s="1"/>
  <c r="B222" i="8"/>
  <c r="G222" i="8" s="1"/>
  <c r="D221" i="8"/>
  <c r="C221" i="8"/>
  <c r="E221" i="8" s="1"/>
  <c r="H221" i="8" s="1"/>
  <c r="B221" i="8"/>
  <c r="D220" i="8"/>
  <c r="C220" i="8"/>
  <c r="E220" i="8" s="1"/>
  <c r="H220" i="8" s="1"/>
  <c r="B220" i="8"/>
  <c r="G220" i="8" s="1"/>
  <c r="D219" i="8"/>
  <c r="C219" i="8"/>
  <c r="E219" i="8" s="1"/>
  <c r="H219" i="8" s="1"/>
  <c r="B219" i="8"/>
  <c r="D218" i="8"/>
  <c r="C218" i="8"/>
  <c r="E218" i="8" s="1"/>
  <c r="H218" i="8" s="1"/>
  <c r="B218" i="8"/>
  <c r="G218" i="8" s="1"/>
  <c r="D217" i="8"/>
  <c r="C217" i="8"/>
  <c r="E217" i="8" s="1"/>
  <c r="H217" i="8" s="1"/>
  <c r="B217" i="8"/>
  <c r="D216" i="8"/>
  <c r="C216" i="8"/>
  <c r="E216" i="8" s="1"/>
  <c r="H216" i="8" s="1"/>
  <c r="B216" i="8"/>
  <c r="G216" i="8" s="1"/>
  <c r="D215" i="8"/>
  <c r="C215" i="8"/>
  <c r="E215" i="8" s="1"/>
  <c r="H215" i="8" s="1"/>
  <c r="B215" i="8"/>
  <c r="D214" i="8"/>
  <c r="C214" i="8"/>
  <c r="E214" i="8" s="1"/>
  <c r="H214" i="8" s="1"/>
  <c r="B214" i="8"/>
  <c r="G214" i="8" s="1"/>
  <c r="D213" i="8"/>
  <c r="C213" i="8"/>
  <c r="E213" i="8" s="1"/>
  <c r="H213" i="8" s="1"/>
  <c r="B213" i="8"/>
  <c r="D212" i="8"/>
  <c r="C212" i="8"/>
  <c r="E212" i="8" s="1"/>
  <c r="H212" i="8" s="1"/>
  <c r="B212" i="8"/>
  <c r="G212" i="8" s="1"/>
  <c r="D211" i="8"/>
  <c r="C211" i="8"/>
  <c r="E211" i="8" s="1"/>
  <c r="B211" i="8"/>
  <c r="D210" i="8"/>
  <c r="M210" i="8" s="1"/>
  <c r="C210" i="8"/>
  <c r="L210" i="8" s="1"/>
  <c r="B210" i="8"/>
  <c r="K210" i="8" s="1"/>
  <c r="D208" i="8"/>
  <c r="C208" i="8"/>
  <c r="E208" i="8" s="1"/>
  <c r="H208" i="8" s="1"/>
  <c r="B208" i="8"/>
  <c r="G208" i="8" s="1"/>
  <c r="D207" i="8"/>
  <c r="C207" i="8"/>
  <c r="E207" i="8" s="1"/>
  <c r="H207" i="8" s="1"/>
  <c r="B207" i="8"/>
  <c r="F207" i="8" s="1"/>
  <c r="D206" i="8"/>
  <c r="C206" i="8"/>
  <c r="E206" i="8" s="1"/>
  <c r="H206" i="8" s="1"/>
  <c r="B206" i="8"/>
  <c r="G206" i="8" s="1"/>
  <c r="D205" i="8"/>
  <c r="C205" i="8"/>
  <c r="E205" i="8" s="1"/>
  <c r="H205" i="8" s="1"/>
  <c r="B205" i="8"/>
  <c r="F205" i="8" s="1"/>
  <c r="D204" i="8"/>
  <c r="C204" i="8"/>
  <c r="E204" i="8" s="1"/>
  <c r="H204" i="8" s="1"/>
  <c r="B204" i="8"/>
  <c r="G204" i="8" s="1"/>
  <c r="D203" i="8"/>
  <c r="C203" i="8"/>
  <c r="E203" i="8" s="1"/>
  <c r="H203" i="8" s="1"/>
  <c r="B203" i="8"/>
  <c r="F203" i="8" s="1"/>
  <c r="D202" i="8"/>
  <c r="C202" i="8"/>
  <c r="E202" i="8" s="1"/>
  <c r="B202" i="8"/>
  <c r="G202" i="8" s="1"/>
  <c r="D201" i="8"/>
  <c r="M201" i="8" s="1"/>
  <c r="C201" i="8"/>
  <c r="L201" i="8" s="1"/>
  <c r="B201" i="8"/>
  <c r="K201" i="8" s="1"/>
  <c r="D199" i="8"/>
  <c r="C199" i="8"/>
  <c r="E199" i="8" s="1"/>
  <c r="H199" i="8" s="1"/>
  <c r="B199" i="8"/>
  <c r="D198" i="8"/>
  <c r="C198" i="8"/>
  <c r="G198" i="8" s="1"/>
  <c r="B198" i="8"/>
  <c r="D197" i="8"/>
  <c r="C197" i="8"/>
  <c r="E197" i="8" s="1"/>
  <c r="H197" i="8" s="1"/>
  <c r="B197" i="8"/>
  <c r="D196" i="8"/>
  <c r="C196" i="8"/>
  <c r="E196" i="8" s="1"/>
  <c r="H196" i="8" s="1"/>
  <c r="B196" i="8"/>
  <c r="G196" i="8" s="1"/>
  <c r="D195" i="8"/>
  <c r="C195" i="8"/>
  <c r="E195" i="8" s="1"/>
  <c r="H195" i="8" s="1"/>
  <c r="B195" i="8"/>
  <c r="H194" i="8"/>
  <c r="G194" i="8"/>
  <c r="F194" i="8"/>
  <c r="E194" i="8"/>
  <c r="H193" i="8"/>
  <c r="G193" i="8"/>
  <c r="F193" i="8"/>
  <c r="E193" i="8"/>
  <c r="D192" i="8"/>
  <c r="C192" i="8"/>
  <c r="E192" i="8" s="1"/>
  <c r="B192" i="8"/>
  <c r="G192" i="8" s="1"/>
  <c r="D191" i="8"/>
  <c r="M191" i="8" s="1"/>
  <c r="C191" i="8"/>
  <c r="L191" i="8" s="1"/>
  <c r="B191" i="8"/>
  <c r="K191" i="8" s="1"/>
  <c r="D189" i="8"/>
  <c r="C189" i="8"/>
  <c r="E189" i="8" s="1"/>
  <c r="H189" i="8" s="1"/>
  <c r="B189" i="8"/>
  <c r="F189" i="8" s="1"/>
  <c r="D188" i="8"/>
  <c r="C188" i="8"/>
  <c r="E188" i="8" s="1"/>
  <c r="H188" i="8" s="1"/>
  <c r="B188" i="8"/>
  <c r="G188" i="8" s="1"/>
  <c r="D187" i="8"/>
  <c r="C187" i="8"/>
  <c r="E187" i="8" s="1"/>
  <c r="H187" i="8" s="1"/>
  <c r="B187" i="8"/>
  <c r="F187" i="8" s="1"/>
  <c r="D186" i="8"/>
  <c r="C186" i="8"/>
  <c r="E186" i="8" s="1"/>
  <c r="H186" i="8" s="1"/>
  <c r="B186" i="8"/>
  <c r="G186" i="8" s="1"/>
  <c r="D185" i="8"/>
  <c r="C185" i="8"/>
  <c r="E185" i="8" s="1"/>
  <c r="H185" i="8" s="1"/>
  <c r="B185" i="8"/>
  <c r="F185" i="8" s="1"/>
  <c r="D184" i="8"/>
  <c r="C184" i="8"/>
  <c r="E184" i="8" s="1"/>
  <c r="H184" i="8" s="1"/>
  <c r="B184" i="8"/>
  <c r="G184" i="8" s="1"/>
  <c r="D183" i="8"/>
  <c r="C183" i="8"/>
  <c r="E183" i="8" s="1"/>
  <c r="B183" i="8"/>
  <c r="F183" i="8" s="1"/>
  <c r="D182" i="8"/>
  <c r="M182" i="8" s="1"/>
  <c r="C182" i="8"/>
  <c r="L182" i="8" s="1"/>
  <c r="B182" i="8"/>
  <c r="K182" i="8" s="1"/>
  <c r="D180" i="8"/>
  <c r="C180" i="8"/>
  <c r="E180" i="8" s="1"/>
  <c r="H180" i="8" s="1"/>
  <c r="B180" i="8"/>
  <c r="G180" i="8" s="1"/>
  <c r="D179" i="8"/>
  <c r="C179" i="8"/>
  <c r="E179" i="8" s="1"/>
  <c r="H179" i="8" s="1"/>
  <c r="B179" i="8"/>
  <c r="D178" i="8"/>
  <c r="C178" i="8"/>
  <c r="E178" i="8" s="1"/>
  <c r="H178" i="8" s="1"/>
  <c r="B178" i="8"/>
  <c r="G178" i="8" s="1"/>
  <c r="D177" i="8"/>
  <c r="C177" i="8"/>
  <c r="E177" i="8" s="1"/>
  <c r="H177" i="8" s="1"/>
  <c r="B177" i="8"/>
  <c r="D176" i="8"/>
  <c r="C176" i="8"/>
  <c r="E176" i="8" s="1"/>
  <c r="H176" i="8" s="1"/>
  <c r="B176" i="8"/>
  <c r="G176" i="8" s="1"/>
  <c r="D175" i="8"/>
  <c r="C175" i="8"/>
  <c r="E175" i="8" s="1"/>
  <c r="B175" i="8"/>
  <c r="D174" i="8"/>
  <c r="M174" i="8" s="1"/>
  <c r="C174" i="8"/>
  <c r="L174" i="8" s="1"/>
  <c r="B174" i="8"/>
  <c r="K174" i="8" s="1"/>
  <c r="D172" i="8"/>
  <c r="C172" i="8"/>
  <c r="E172" i="8" s="1"/>
  <c r="H172" i="8" s="1"/>
  <c r="B172" i="8"/>
  <c r="G172" i="8" s="1"/>
  <c r="D171" i="8"/>
  <c r="C171" i="8"/>
  <c r="E171" i="8" s="1"/>
  <c r="H171" i="8" s="1"/>
  <c r="B171" i="8"/>
  <c r="F171" i="8" s="1"/>
  <c r="D170" i="8"/>
  <c r="C170" i="8"/>
  <c r="E170" i="8" s="1"/>
  <c r="B170" i="8"/>
  <c r="G170" i="8" s="1"/>
  <c r="D169" i="8"/>
  <c r="M169" i="8" s="1"/>
  <c r="C169" i="8"/>
  <c r="L169" i="8" s="1"/>
  <c r="B169" i="8"/>
  <c r="K169" i="8" s="1"/>
  <c r="D167" i="8"/>
  <c r="C167" i="8"/>
  <c r="E167" i="8" s="1"/>
  <c r="H167" i="8" s="1"/>
  <c r="B167" i="8"/>
  <c r="D166" i="8"/>
  <c r="C166" i="8"/>
  <c r="E166" i="8" s="1"/>
  <c r="H166" i="8" s="1"/>
  <c r="B166" i="8"/>
  <c r="G166" i="8" s="1"/>
  <c r="D165" i="8"/>
  <c r="C165" i="8"/>
  <c r="E165" i="8" s="1"/>
  <c r="H165" i="8" s="1"/>
  <c r="B165" i="8"/>
  <c r="D164" i="8"/>
  <c r="C164" i="8"/>
  <c r="E164" i="8" s="1"/>
  <c r="H164" i="8" s="1"/>
  <c r="B164" i="8"/>
  <c r="G164" i="8" s="1"/>
  <c r="D163" i="8"/>
  <c r="C163" i="8"/>
  <c r="E163" i="8" s="1"/>
  <c r="H163" i="8" s="1"/>
  <c r="B163" i="8"/>
  <c r="D162" i="8"/>
  <c r="C162" i="8"/>
  <c r="E162" i="8" s="1"/>
  <c r="B162" i="8"/>
  <c r="G162" i="8" s="1"/>
  <c r="D161" i="8"/>
  <c r="M161" i="8" s="1"/>
  <c r="C161" i="8"/>
  <c r="L161" i="8" s="1"/>
  <c r="B161" i="8"/>
  <c r="K161" i="8" s="1"/>
  <c r="D159" i="8"/>
  <c r="C159" i="8"/>
  <c r="E159" i="8" s="1"/>
  <c r="H159" i="8" s="1"/>
  <c r="B159" i="8"/>
  <c r="F159" i="8" s="1"/>
  <c r="D158" i="8"/>
  <c r="C158" i="8"/>
  <c r="E158" i="8" s="1"/>
  <c r="H158" i="8" s="1"/>
  <c r="B158" i="8"/>
  <c r="G158" i="8" s="1"/>
  <c r="D157" i="8"/>
  <c r="C157" i="8"/>
  <c r="E157" i="8" s="1"/>
  <c r="H157" i="8" s="1"/>
  <c r="B157" i="8"/>
  <c r="F157" i="8" s="1"/>
  <c r="D156" i="8"/>
  <c r="C156" i="8"/>
  <c r="E156" i="8" s="1"/>
  <c r="H156" i="8" s="1"/>
  <c r="B156" i="8"/>
  <c r="G156" i="8" s="1"/>
  <c r="D155" i="8"/>
  <c r="C155" i="8"/>
  <c r="E155" i="8" s="1"/>
  <c r="H155" i="8" s="1"/>
  <c r="B155" i="8"/>
  <c r="F155" i="8" s="1"/>
  <c r="D154" i="8"/>
  <c r="C154" i="8"/>
  <c r="E154" i="8" s="1"/>
  <c r="H154" i="8" s="1"/>
  <c r="B154" i="8"/>
  <c r="G154" i="8" s="1"/>
  <c r="D153" i="8"/>
  <c r="C153" i="8"/>
  <c r="E153" i="8" s="1"/>
  <c r="H153" i="8" s="1"/>
  <c r="B153" i="8"/>
  <c r="F153" i="8" s="1"/>
  <c r="D152" i="8"/>
  <c r="C152" i="8"/>
  <c r="E152" i="8" s="1"/>
  <c r="H152" i="8" s="1"/>
  <c r="B152" i="8"/>
  <c r="G152" i="8" s="1"/>
  <c r="D151" i="8"/>
  <c r="C151" i="8"/>
  <c r="E151" i="8" s="1"/>
  <c r="H151" i="8" s="1"/>
  <c r="B151" i="8"/>
  <c r="F151" i="8" s="1"/>
  <c r="D150" i="8"/>
  <c r="C150" i="8"/>
  <c r="E150" i="8" s="1"/>
  <c r="H150" i="8" s="1"/>
  <c r="B150" i="8"/>
  <c r="D149" i="8"/>
  <c r="C149" i="8"/>
  <c r="E149" i="8" s="1"/>
  <c r="H149" i="8" s="1"/>
  <c r="B149" i="8"/>
  <c r="D148" i="8"/>
  <c r="C148" i="8"/>
  <c r="E148" i="8" s="1"/>
  <c r="H148" i="8" s="1"/>
  <c r="B148" i="8"/>
  <c r="G148" i="8" s="1"/>
  <c r="D147" i="8"/>
  <c r="C147" i="8"/>
  <c r="G147" i="8" s="1"/>
  <c r="B147" i="8"/>
  <c r="D146" i="8"/>
  <c r="C146" i="8"/>
  <c r="E146" i="8" s="1"/>
  <c r="H146" i="8" s="1"/>
  <c r="B146" i="8"/>
  <c r="G146" i="8" s="1"/>
  <c r="D145" i="8"/>
  <c r="C145" i="8"/>
  <c r="G145" i="8" s="1"/>
  <c r="B145" i="8"/>
  <c r="D144" i="8"/>
  <c r="C144" i="8"/>
  <c r="E144" i="8" s="1"/>
  <c r="H144" i="8" s="1"/>
  <c r="B144" i="8"/>
  <c r="G144" i="8" s="1"/>
  <c r="D143" i="8"/>
  <c r="C143" i="8"/>
  <c r="G143" i="8" s="1"/>
  <c r="B143" i="8"/>
  <c r="D142" i="8"/>
  <c r="C142" i="8"/>
  <c r="E142" i="8" s="1"/>
  <c r="H142" i="8" s="1"/>
  <c r="B142" i="8"/>
  <c r="G142" i="8" s="1"/>
  <c r="D141" i="8"/>
  <c r="C141" i="8"/>
  <c r="C139" i="8" s="1"/>
  <c r="L139" i="8" s="1"/>
  <c r="B141" i="8"/>
  <c r="D140" i="8"/>
  <c r="C140" i="8"/>
  <c r="E140" i="8" s="1"/>
  <c r="B140" i="8"/>
  <c r="G140" i="8" s="1"/>
  <c r="D139" i="8"/>
  <c r="M139" i="8" s="1"/>
  <c r="B139" i="8"/>
  <c r="K139" i="8" s="1"/>
  <c r="D137" i="8"/>
  <c r="C137" i="8"/>
  <c r="G137" i="8" s="1"/>
  <c r="G136" i="8" s="1"/>
  <c r="B137" i="8"/>
  <c r="M136" i="8"/>
  <c r="K136" i="8"/>
  <c r="D136" i="8"/>
  <c r="C136" i="8"/>
  <c r="L136" i="8" s="1"/>
  <c r="B136" i="8"/>
  <c r="D134" i="8"/>
  <c r="D133" i="8" s="1"/>
  <c r="C134" i="8"/>
  <c r="E134" i="8" s="1"/>
  <c r="B134" i="8"/>
  <c r="G134" i="8" s="1"/>
  <c r="G133" i="8" s="1"/>
  <c r="C133" i="8"/>
  <c r="D132" i="8"/>
  <c r="C132" i="8"/>
  <c r="E132" i="8" s="1"/>
  <c r="H132" i="8" s="1"/>
  <c r="B132" i="8"/>
  <c r="G132" i="8" s="1"/>
  <c r="D131" i="8"/>
  <c r="C131" i="8"/>
  <c r="G131" i="8" s="1"/>
  <c r="B131" i="8"/>
  <c r="D130" i="8"/>
  <c r="D129" i="8" s="1"/>
  <c r="C130" i="8"/>
  <c r="E130" i="8" s="1"/>
  <c r="B130" i="8"/>
  <c r="G130" i="8" s="1"/>
  <c r="G129" i="8" s="1"/>
  <c r="C129" i="8"/>
  <c r="D128" i="8"/>
  <c r="C128" i="8"/>
  <c r="E128" i="8" s="1"/>
  <c r="H128" i="8" s="1"/>
  <c r="B128" i="8"/>
  <c r="G128" i="8" s="1"/>
  <c r="D127" i="8"/>
  <c r="C127" i="8"/>
  <c r="C126" i="8" s="1"/>
  <c r="B127" i="8"/>
  <c r="D126" i="8"/>
  <c r="B126" i="8"/>
  <c r="D125" i="8"/>
  <c r="C125" i="8"/>
  <c r="G125" i="8" s="1"/>
  <c r="B125" i="8"/>
  <c r="D124" i="8"/>
  <c r="C124" i="8"/>
  <c r="E124" i="8" s="1"/>
  <c r="H124" i="8" s="1"/>
  <c r="B124" i="8"/>
  <c r="G124" i="8" s="1"/>
  <c r="D123" i="8"/>
  <c r="C123" i="8"/>
  <c r="G123" i="8" s="1"/>
  <c r="B123" i="8"/>
  <c r="D122" i="8"/>
  <c r="D121" i="8" s="1"/>
  <c r="D120" i="8" s="1"/>
  <c r="M120" i="8" s="1"/>
  <c r="C122" i="8"/>
  <c r="E122" i="8" s="1"/>
  <c r="B122" i="8"/>
  <c r="G122" i="8" s="1"/>
  <c r="D118" i="8"/>
  <c r="C118" i="8"/>
  <c r="E118" i="8" s="1"/>
  <c r="H118" i="8" s="1"/>
  <c r="B118" i="8"/>
  <c r="G118" i="8" s="1"/>
  <c r="D117" i="8"/>
  <c r="C117" i="8"/>
  <c r="G117" i="8" s="1"/>
  <c r="B117" i="8"/>
  <c r="D116" i="8"/>
  <c r="C116" i="8"/>
  <c r="E116" i="8" s="1"/>
  <c r="H116" i="8" s="1"/>
  <c r="B116" i="8"/>
  <c r="G116" i="8" s="1"/>
  <c r="D115" i="8"/>
  <c r="C115" i="8"/>
  <c r="G115" i="8" s="1"/>
  <c r="B115" i="8"/>
  <c r="D114" i="8"/>
  <c r="C114" i="8"/>
  <c r="E114" i="8" s="1"/>
  <c r="H114" i="8" s="1"/>
  <c r="B114" i="8"/>
  <c r="G114" i="8" s="1"/>
  <c r="D113" i="8"/>
  <c r="C113" i="8"/>
  <c r="G113" i="8" s="1"/>
  <c r="B113" i="8"/>
  <c r="D112" i="8"/>
  <c r="C112" i="8"/>
  <c r="E112" i="8" s="1"/>
  <c r="H112" i="8" s="1"/>
  <c r="B112" i="8"/>
  <c r="G112" i="8" s="1"/>
  <c r="D111" i="8"/>
  <c r="C111" i="8"/>
  <c r="C109" i="8" s="1"/>
  <c r="L109" i="8" s="1"/>
  <c r="B111" i="8"/>
  <c r="D110" i="8"/>
  <c r="C110" i="8"/>
  <c r="E110" i="8" s="1"/>
  <c r="B110" i="8"/>
  <c r="G110" i="8" s="1"/>
  <c r="D109" i="8"/>
  <c r="M109" i="8" s="1"/>
  <c r="B109" i="8"/>
  <c r="K109" i="8" s="1"/>
  <c r="D107" i="8"/>
  <c r="C107" i="8"/>
  <c r="G107" i="8" s="1"/>
  <c r="B107" i="8"/>
  <c r="D106" i="8"/>
  <c r="C106" i="8"/>
  <c r="E106" i="8" s="1"/>
  <c r="H106" i="8" s="1"/>
  <c r="B106" i="8"/>
  <c r="G106" i="8" s="1"/>
  <c r="D105" i="8"/>
  <c r="C105" i="8"/>
  <c r="G105" i="8" s="1"/>
  <c r="B105" i="8"/>
  <c r="D104" i="8"/>
  <c r="C104" i="8"/>
  <c r="E104" i="8" s="1"/>
  <c r="H104" i="8" s="1"/>
  <c r="B104" i="8"/>
  <c r="G104" i="8" s="1"/>
  <c r="D103" i="8"/>
  <c r="C103" i="8"/>
  <c r="G103" i="8" s="1"/>
  <c r="B103" i="8"/>
  <c r="D102" i="8"/>
  <c r="C102" i="8"/>
  <c r="E102" i="8" s="1"/>
  <c r="H102" i="8" s="1"/>
  <c r="B102" i="8"/>
  <c r="G102" i="8" s="1"/>
  <c r="D101" i="8"/>
  <c r="C101" i="8"/>
  <c r="G101" i="8" s="1"/>
  <c r="B101" i="8"/>
  <c r="D100" i="8"/>
  <c r="C100" i="8"/>
  <c r="E100" i="8" s="1"/>
  <c r="H100" i="8" s="1"/>
  <c r="B100" i="8"/>
  <c r="G100" i="8" s="1"/>
  <c r="D99" i="8"/>
  <c r="C99" i="8"/>
  <c r="G99" i="8" s="1"/>
  <c r="B99" i="8"/>
  <c r="D98" i="8"/>
  <c r="C98" i="8"/>
  <c r="E98" i="8" s="1"/>
  <c r="B98" i="8"/>
  <c r="G98" i="8" s="1"/>
  <c r="G97" i="8" s="1"/>
  <c r="L97" i="8"/>
  <c r="D97" i="8"/>
  <c r="M97" i="8" s="1"/>
  <c r="C97" i="8"/>
  <c r="B97" i="8"/>
  <c r="K97" i="8" s="1"/>
  <c r="D95" i="8"/>
  <c r="C95" i="8"/>
  <c r="G95" i="8" s="1"/>
  <c r="B95" i="8"/>
  <c r="D94" i="8"/>
  <c r="C94" i="8"/>
  <c r="E94" i="8" s="1"/>
  <c r="H94" i="8" s="1"/>
  <c r="B94" i="8"/>
  <c r="G94" i="8" s="1"/>
  <c r="D93" i="8"/>
  <c r="C93" i="8"/>
  <c r="G93" i="8" s="1"/>
  <c r="B93" i="8"/>
  <c r="D92" i="8"/>
  <c r="C92" i="8"/>
  <c r="E92" i="8" s="1"/>
  <c r="H92" i="8" s="1"/>
  <c r="B92" i="8"/>
  <c r="G92" i="8" s="1"/>
  <c r="D91" i="8"/>
  <c r="C91" i="8"/>
  <c r="G91" i="8" s="1"/>
  <c r="B91" i="8"/>
  <c r="D90" i="8"/>
  <c r="C90" i="8"/>
  <c r="E90" i="8" s="1"/>
  <c r="H90" i="8" s="1"/>
  <c r="B90" i="8"/>
  <c r="G90" i="8" s="1"/>
  <c r="D89" i="8"/>
  <c r="C89" i="8"/>
  <c r="G89" i="8" s="1"/>
  <c r="G88" i="8" s="1"/>
  <c r="B89" i="8"/>
  <c r="M88" i="8"/>
  <c r="K88" i="8"/>
  <c r="D88" i="8"/>
  <c r="C88" i="8"/>
  <c r="L88" i="8" s="1"/>
  <c r="B88" i="8"/>
  <c r="D86" i="8"/>
  <c r="C86" i="8"/>
  <c r="E86" i="8" s="1"/>
  <c r="H86" i="8" s="1"/>
  <c r="B86" i="8"/>
  <c r="G86" i="8" s="1"/>
  <c r="D85" i="8"/>
  <c r="C85" i="8"/>
  <c r="C83" i="8" s="1"/>
  <c r="L83" i="8" s="1"/>
  <c r="B85" i="8"/>
  <c r="D84" i="8"/>
  <c r="C84" i="8"/>
  <c r="E84" i="8" s="1"/>
  <c r="B84" i="8"/>
  <c r="G84" i="8" s="1"/>
  <c r="D83" i="8"/>
  <c r="M83" i="8" s="1"/>
  <c r="B83" i="8"/>
  <c r="K83" i="8" s="1"/>
  <c r="D81" i="8"/>
  <c r="C81" i="8"/>
  <c r="G81" i="8" s="1"/>
  <c r="B81" i="8"/>
  <c r="D80" i="8"/>
  <c r="C80" i="8"/>
  <c r="E80" i="8" s="1"/>
  <c r="H80" i="8" s="1"/>
  <c r="B80" i="8"/>
  <c r="G80" i="8" s="1"/>
  <c r="D79" i="8"/>
  <c r="C79" i="8"/>
  <c r="G79" i="8" s="1"/>
  <c r="B79" i="8"/>
  <c r="D78" i="8"/>
  <c r="C78" i="8"/>
  <c r="E78" i="8" s="1"/>
  <c r="B78" i="8"/>
  <c r="G78" i="8" s="1"/>
  <c r="G77" i="8" s="1"/>
  <c r="L77" i="8"/>
  <c r="D77" i="8"/>
  <c r="M77" i="8" s="1"/>
  <c r="C77" i="8"/>
  <c r="B77" i="8"/>
  <c r="K77" i="8" s="1"/>
  <c r="D75" i="8"/>
  <c r="C75" i="8"/>
  <c r="G75" i="8" s="1"/>
  <c r="B75" i="8"/>
  <c r="D74" i="8"/>
  <c r="C74" i="8"/>
  <c r="E74" i="8" s="1"/>
  <c r="H74" i="8" s="1"/>
  <c r="B74" i="8"/>
  <c r="G74" i="8" s="1"/>
  <c r="D73" i="8"/>
  <c r="C73" i="8"/>
  <c r="G73" i="8" s="1"/>
  <c r="B73" i="8"/>
  <c r="D72" i="8"/>
  <c r="C72" i="8"/>
  <c r="E72" i="8" s="1"/>
  <c r="H72" i="8" s="1"/>
  <c r="B72" i="8"/>
  <c r="G72" i="8" s="1"/>
  <c r="D71" i="8"/>
  <c r="C71" i="8"/>
  <c r="G71" i="8" s="1"/>
  <c r="B71" i="8"/>
  <c r="D70" i="8"/>
  <c r="C70" i="8"/>
  <c r="E70" i="8" s="1"/>
  <c r="H70" i="8" s="1"/>
  <c r="B70" i="8"/>
  <c r="G70" i="8" s="1"/>
  <c r="D69" i="8"/>
  <c r="C69" i="8"/>
  <c r="G69" i="8" s="1"/>
  <c r="B69" i="8"/>
  <c r="D68" i="8"/>
  <c r="C68" i="8"/>
  <c r="E68" i="8" s="1"/>
  <c r="H68" i="8" s="1"/>
  <c r="B68" i="8"/>
  <c r="G68" i="8" s="1"/>
  <c r="D67" i="8"/>
  <c r="C67" i="8"/>
  <c r="G67" i="8" s="1"/>
  <c r="B67" i="8"/>
  <c r="D66" i="8"/>
  <c r="C66" i="8"/>
  <c r="B66" i="8"/>
  <c r="G66" i="8" s="1"/>
  <c r="D65" i="8"/>
  <c r="C65" i="8"/>
  <c r="G65" i="8" s="1"/>
  <c r="G64" i="8" s="1"/>
  <c r="B65" i="8"/>
  <c r="M64" i="8"/>
  <c r="K64" i="8"/>
  <c r="D64" i="8"/>
  <c r="C64" i="8"/>
  <c r="L64" i="8" s="1"/>
  <c r="B64" i="8"/>
  <c r="D62" i="8"/>
  <c r="C62" i="8"/>
  <c r="E62" i="8" s="1"/>
  <c r="H62" i="8" s="1"/>
  <c r="B62" i="8"/>
  <c r="G62" i="8" s="1"/>
  <c r="D61" i="8"/>
  <c r="C61" i="8"/>
  <c r="G61" i="8" s="1"/>
  <c r="B61" i="8"/>
  <c r="D60" i="8"/>
  <c r="C60" i="8"/>
  <c r="E60" i="8" s="1"/>
  <c r="H60" i="8" s="1"/>
  <c r="B60" i="8"/>
  <c r="G60" i="8" s="1"/>
  <c r="D59" i="8"/>
  <c r="C59" i="8"/>
  <c r="G59" i="8" s="1"/>
  <c r="B59" i="8"/>
  <c r="D58" i="8"/>
  <c r="C58" i="8"/>
  <c r="E58" i="8" s="1"/>
  <c r="H58" i="8" s="1"/>
  <c r="B58" i="8"/>
  <c r="G58" i="8" s="1"/>
  <c r="D57" i="8"/>
  <c r="C57" i="8"/>
  <c r="E57" i="8" s="1"/>
  <c r="B57" i="8"/>
  <c r="D56" i="8"/>
  <c r="M56" i="8" s="1"/>
  <c r="C56" i="8"/>
  <c r="L56" i="8" s="1"/>
  <c r="B56" i="8"/>
  <c r="K56" i="8" s="1"/>
  <c r="D54" i="8"/>
  <c r="C54" i="8"/>
  <c r="E54" i="8" s="1"/>
  <c r="B54" i="8"/>
  <c r="G54" i="8" s="1"/>
  <c r="G53" i="8" s="1"/>
  <c r="D53" i="8"/>
  <c r="M53" i="8" s="1"/>
  <c r="C53" i="8"/>
  <c r="L53" i="8" s="1"/>
  <c r="B53" i="8"/>
  <c r="K53" i="8" s="1"/>
  <c r="D51" i="8"/>
  <c r="M51" i="8" s="1"/>
  <c r="C51" i="8"/>
  <c r="E51" i="8" s="1"/>
  <c r="B51" i="8"/>
  <c r="K51" i="8" s="1"/>
  <c r="D49" i="8"/>
  <c r="C49" i="8"/>
  <c r="E49" i="8" s="1"/>
  <c r="H49" i="8" s="1"/>
  <c r="B49" i="8"/>
  <c r="F49" i="8" s="1"/>
  <c r="D48" i="8"/>
  <c r="C48" i="8"/>
  <c r="E48" i="8" s="1"/>
  <c r="H48" i="8" s="1"/>
  <c r="B48" i="8"/>
  <c r="G48" i="8" s="1"/>
  <c r="D47" i="8"/>
  <c r="C47" i="8"/>
  <c r="E47" i="8" s="1"/>
  <c r="H47" i="8" s="1"/>
  <c r="B47" i="8"/>
  <c r="F47" i="8" s="1"/>
  <c r="D46" i="8"/>
  <c r="C46" i="8"/>
  <c r="E46" i="8" s="1"/>
  <c r="H46" i="8" s="1"/>
  <c r="B46" i="8"/>
  <c r="G46" i="8" s="1"/>
  <c r="D45" i="8"/>
  <c r="C45" i="8"/>
  <c r="E45" i="8" s="1"/>
  <c r="H45" i="8" s="1"/>
  <c r="B45" i="8"/>
  <c r="F45" i="8" s="1"/>
  <c r="D44" i="8"/>
  <c r="C44" i="8"/>
  <c r="E44" i="8" s="1"/>
  <c r="B44" i="8"/>
  <c r="G44" i="8" s="1"/>
  <c r="D43" i="8"/>
  <c r="M43" i="8" s="1"/>
  <c r="C43" i="8"/>
  <c r="L43" i="8" s="1"/>
  <c r="B43" i="8"/>
  <c r="K43" i="8" s="1"/>
  <c r="D41" i="8"/>
  <c r="C41" i="8"/>
  <c r="E41" i="8" s="1"/>
  <c r="H41" i="8" s="1"/>
  <c r="B41" i="8"/>
  <c r="D40" i="8"/>
  <c r="C40" i="8"/>
  <c r="E40" i="8" s="1"/>
  <c r="B40" i="8"/>
  <c r="G40" i="8" s="1"/>
  <c r="D39" i="8"/>
  <c r="M39" i="8" s="1"/>
  <c r="C39" i="8"/>
  <c r="L39" i="8" s="1"/>
  <c r="B39" i="8"/>
  <c r="K39" i="8" s="1"/>
  <c r="D37" i="8"/>
  <c r="C37" i="8"/>
  <c r="E37" i="8" s="1"/>
  <c r="H37" i="8" s="1"/>
  <c r="B37" i="8"/>
  <c r="F37" i="8" s="1"/>
  <c r="D36" i="8"/>
  <c r="C36" i="8"/>
  <c r="E36" i="8" s="1"/>
  <c r="H36" i="8" s="1"/>
  <c r="B36" i="8"/>
  <c r="G36" i="8" s="1"/>
  <c r="D35" i="8"/>
  <c r="C35" i="8"/>
  <c r="E35" i="8" s="1"/>
  <c r="H35" i="8" s="1"/>
  <c r="B35" i="8"/>
  <c r="F35" i="8" s="1"/>
  <c r="D34" i="8"/>
  <c r="C34" i="8"/>
  <c r="E34" i="8" s="1"/>
  <c r="H34" i="8" s="1"/>
  <c r="B34" i="8"/>
  <c r="G34" i="8" s="1"/>
  <c r="G33" i="8"/>
  <c r="E33" i="8"/>
  <c r="H33" i="8" s="1"/>
  <c r="G32" i="8"/>
  <c r="E32" i="8"/>
  <c r="H32" i="8" s="1"/>
  <c r="D31" i="8"/>
  <c r="C31" i="8"/>
  <c r="E31" i="8" s="1"/>
  <c r="H31" i="8" s="1"/>
  <c r="B31" i="8"/>
  <c r="F31" i="8" s="1"/>
  <c r="G30" i="8"/>
  <c r="E30" i="8"/>
  <c r="H30" i="8" s="1"/>
  <c r="D29" i="8"/>
  <c r="C29" i="8"/>
  <c r="E29" i="8" s="1"/>
  <c r="H29" i="8" s="1"/>
  <c r="B29" i="8"/>
  <c r="G29" i="8" s="1"/>
  <c r="D28" i="8"/>
  <c r="C28" i="8"/>
  <c r="E28" i="8" s="1"/>
  <c r="H28" i="8" s="1"/>
  <c r="B28" i="8"/>
  <c r="F28" i="8" s="1"/>
  <c r="D27" i="8"/>
  <c r="C27" i="8"/>
  <c r="E27" i="8" s="1"/>
  <c r="B27" i="8"/>
  <c r="G27" i="8" s="1"/>
  <c r="D26" i="8"/>
  <c r="M26" i="8" s="1"/>
  <c r="C26" i="8"/>
  <c r="L26" i="8" s="1"/>
  <c r="B26" i="8"/>
  <c r="K26" i="8" s="1"/>
  <c r="D24" i="8"/>
  <c r="C24" i="8"/>
  <c r="E24" i="8" s="1"/>
  <c r="B24" i="8"/>
  <c r="D23" i="8"/>
  <c r="M23" i="8" s="1"/>
  <c r="C23" i="8"/>
  <c r="L23" i="8" s="1"/>
  <c r="B23" i="8"/>
  <c r="K23" i="8" s="1"/>
  <c r="D21" i="8"/>
  <c r="C21" i="8"/>
  <c r="E21" i="8" s="1"/>
  <c r="B21" i="8"/>
  <c r="G21" i="8" s="1"/>
  <c r="G20" i="8" s="1"/>
  <c r="D20" i="8"/>
  <c r="M20" i="8" s="1"/>
  <c r="C20" i="8"/>
  <c r="L20" i="8" s="1"/>
  <c r="B20" i="8"/>
  <c r="K20" i="8" s="1"/>
  <c r="D18" i="8"/>
  <c r="C18" i="8"/>
  <c r="E18" i="8" s="1"/>
  <c r="B18" i="8"/>
  <c r="D17" i="8"/>
  <c r="M17" i="8" s="1"/>
  <c r="C17" i="8"/>
  <c r="L17" i="8" s="1"/>
  <c r="B17" i="8"/>
  <c r="K17" i="8" s="1"/>
  <c r="D15" i="8"/>
  <c r="C15" i="8"/>
  <c r="E15" i="8" s="1"/>
  <c r="H15" i="8" s="1"/>
  <c r="B15" i="8"/>
  <c r="G15" i="8" s="1"/>
  <c r="D14" i="8"/>
  <c r="C14" i="8"/>
  <c r="E14" i="8" s="1"/>
  <c r="H14" i="8" s="1"/>
  <c r="B14" i="8"/>
  <c r="F14" i="8" s="1"/>
  <c r="D13" i="8"/>
  <c r="C13" i="8"/>
  <c r="E13" i="8" s="1"/>
  <c r="H13" i="8" s="1"/>
  <c r="B13" i="8"/>
  <c r="G13" i="8" s="1"/>
  <c r="D12" i="8"/>
  <c r="C12" i="8"/>
  <c r="E12" i="8" s="1"/>
  <c r="H12" i="8" s="1"/>
  <c r="B12" i="8"/>
  <c r="F12" i="8" s="1"/>
  <c r="D11" i="8"/>
  <c r="C11" i="8"/>
  <c r="E11" i="8" s="1"/>
  <c r="B11" i="8"/>
  <c r="G11" i="8" s="1"/>
  <c r="D10" i="8"/>
  <c r="D280" i="8" s="1"/>
  <c r="C10" i="8"/>
  <c r="L10" i="8" s="1"/>
  <c r="B10" i="8"/>
  <c r="E10" i="8" l="1"/>
  <c r="H11" i="8"/>
  <c r="H18" i="8"/>
  <c r="H17" i="8" s="1"/>
  <c r="E17" i="8"/>
  <c r="N17" i="8" s="1"/>
  <c r="E20" i="8"/>
  <c r="N20" i="8" s="1"/>
  <c r="H21" i="8"/>
  <c r="H20" i="8" s="1"/>
  <c r="H24" i="8"/>
  <c r="H23" i="8" s="1"/>
  <c r="E23" i="8"/>
  <c r="N23" i="8" s="1"/>
  <c r="E26" i="8"/>
  <c r="H27" i="8"/>
  <c r="E43" i="8"/>
  <c r="H44" i="8"/>
  <c r="N51" i="8"/>
  <c r="H51" i="8"/>
  <c r="E53" i="8"/>
  <c r="N53" i="8" s="1"/>
  <c r="H54" i="8"/>
  <c r="H53" i="8" s="1"/>
  <c r="H57" i="8"/>
  <c r="F18" i="8"/>
  <c r="F17" i="8" s="1"/>
  <c r="O17" i="8" s="1"/>
  <c r="F24" i="8"/>
  <c r="F23" i="8" s="1"/>
  <c r="O23" i="8" s="1"/>
  <c r="E39" i="8"/>
  <c r="H40" i="8"/>
  <c r="F41" i="8"/>
  <c r="F57" i="8"/>
  <c r="F11" i="8"/>
  <c r="G12" i="8"/>
  <c r="G10" i="8" s="1"/>
  <c r="F13" i="8"/>
  <c r="G14" i="8"/>
  <c r="F15" i="8"/>
  <c r="G18" i="8"/>
  <c r="G17" i="8" s="1"/>
  <c r="F21" i="8"/>
  <c r="F20" i="8" s="1"/>
  <c r="O20" i="8" s="1"/>
  <c r="G24" i="8"/>
  <c r="G23" i="8" s="1"/>
  <c r="F27" i="8"/>
  <c r="G28" i="8"/>
  <c r="G26" i="8" s="1"/>
  <c r="F29" i="8"/>
  <c r="F30" i="8"/>
  <c r="G31" i="8"/>
  <c r="F34" i="8"/>
  <c r="G35" i="8"/>
  <c r="F36" i="8"/>
  <c r="G37" i="8"/>
  <c r="F40" i="8"/>
  <c r="F39" i="8" s="1"/>
  <c r="O39" i="8" s="1"/>
  <c r="G41" i="8"/>
  <c r="G39" i="8" s="1"/>
  <c r="F44" i="8"/>
  <c r="G45" i="8"/>
  <c r="G43" i="8" s="1"/>
  <c r="F46" i="8"/>
  <c r="G47" i="8"/>
  <c r="F48" i="8"/>
  <c r="G49" i="8"/>
  <c r="F51" i="8"/>
  <c r="O51" i="8" s="1"/>
  <c r="L51" i="8"/>
  <c r="F54" i="8"/>
  <c r="F53" i="8" s="1"/>
  <c r="O53" i="8" s="1"/>
  <c r="G57" i="8"/>
  <c r="G56" i="8" s="1"/>
  <c r="F58" i="8"/>
  <c r="E59" i="8"/>
  <c r="H59" i="8" s="1"/>
  <c r="F60" i="8"/>
  <c r="E61" i="8"/>
  <c r="H61" i="8" s="1"/>
  <c r="F62" i="8"/>
  <c r="E65" i="8"/>
  <c r="E67" i="8"/>
  <c r="H67" i="8" s="1"/>
  <c r="H78" i="8"/>
  <c r="H84" i="8"/>
  <c r="H122" i="8"/>
  <c r="E126" i="8"/>
  <c r="H126" i="8" s="1"/>
  <c r="C121" i="8"/>
  <c r="C120" i="8" s="1"/>
  <c r="L120" i="8" s="1"/>
  <c r="H140" i="8"/>
  <c r="C280" i="8"/>
  <c r="K10" i="8"/>
  <c r="M10" i="8"/>
  <c r="F32" i="8"/>
  <c r="F33" i="8"/>
  <c r="G51" i="8"/>
  <c r="E66" i="8"/>
  <c r="H66" i="8" s="1"/>
  <c r="F67" i="8"/>
  <c r="H98" i="8"/>
  <c r="H110" i="8"/>
  <c r="G126" i="8"/>
  <c r="G121" i="8" s="1"/>
  <c r="G120" i="8" s="1"/>
  <c r="H130" i="8"/>
  <c r="H134" i="8"/>
  <c r="H133" i="8" s="1"/>
  <c r="E133" i="8"/>
  <c r="F68" i="8"/>
  <c r="E69" i="8"/>
  <c r="H69" i="8" s="1"/>
  <c r="F70" i="8"/>
  <c r="E71" i="8"/>
  <c r="H71" i="8" s="1"/>
  <c r="F72" i="8"/>
  <c r="E73" i="8"/>
  <c r="H73" i="8" s="1"/>
  <c r="F74" i="8"/>
  <c r="E75" i="8"/>
  <c r="H75" i="8" s="1"/>
  <c r="F78" i="8"/>
  <c r="E79" i="8"/>
  <c r="H79" i="8" s="1"/>
  <c r="F80" i="8"/>
  <c r="E81" i="8"/>
  <c r="H81" i="8" s="1"/>
  <c r="F84" i="8"/>
  <c r="E85" i="8"/>
  <c r="H85" i="8" s="1"/>
  <c r="G85" i="8"/>
  <c r="G83" i="8" s="1"/>
  <c r="F86" i="8"/>
  <c r="E89" i="8"/>
  <c r="F90" i="8"/>
  <c r="E91" i="8"/>
  <c r="H91" i="8" s="1"/>
  <c r="F92" i="8"/>
  <c r="E93" i="8"/>
  <c r="H93" i="8" s="1"/>
  <c r="F94" i="8"/>
  <c r="E95" i="8"/>
  <c r="H95" i="8" s="1"/>
  <c r="F98" i="8"/>
  <c r="E99" i="8"/>
  <c r="H99" i="8" s="1"/>
  <c r="F100" i="8"/>
  <c r="E101" i="8"/>
  <c r="H101" i="8" s="1"/>
  <c r="F102" i="8"/>
  <c r="E103" i="8"/>
  <c r="H103" i="8" s="1"/>
  <c r="F104" i="8"/>
  <c r="E105" i="8"/>
  <c r="H105" i="8" s="1"/>
  <c r="F106" i="8"/>
  <c r="E107" i="8"/>
  <c r="H107" i="8" s="1"/>
  <c r="F110" i="8"/>
  <c r="E111" i="8"/>
  <c r="H111" i="8" s="1"/>
  <c r="G111" i="8"/>
  <c r="G109" i="8" s="1"/>
  <c r="F112" i="8"/>
  <c r="E113" i="8"/>
  <c r="H113" i="8" s="1"/>
  <c r="F114" i="8"/>
  <c r="E115" i="8"/>
  <c r="H115" i="8" s="1"/>
  <c r="F116" i="8"/>
  <c r="E117" i="8"/>
  <c r="H117" i="8" s="1"/>
  <c r="F118" i="8"/>
  <c r="F122" i="8"/>
  <c r="E123" i="8"/>
  <c r="H123" i="8" s="1"/>
  <c r="F124" i="8"/>
  <c r="E125" i="8"/>
  <c r="H125" i="8" s="1"/>
  <c r="F126" i="8"/>
  <c r="E127" i="8"/>
  <c r="H127" i="8" s="1"/>
  <c r="G127" i="8"/>
  <c r="F128" i="8"/>
  <c r="F130" i="8"/>
  <c r="E131" i="8"/>
  <c r="H131" i="8" s="1"/>
  <c r="F132" i="8"/>
  <c r="F134" i="8"/>
  <c r="F133" i="8" s="1"/>
  <c r="E137" i="8"/>
  <c r="F137" i="8" s="1"/>
  <c r="F136" i="8" s="1"/>
  <c r="O136" i="8" s="1"/>
  <c r="F140" i="8"/>
  <c r="E141" i="8"/>
  <c r="H141" i="8" s="1"/>
  <c r="G141" i="8"/>
  <c r="G139" i="8" s="1"/>
  <c r="F142" i="8"/>
  <c r="E143" i="8"/>
  <c r="H143" i="8" s="1"/>
  <c r="F144" i="8"/>
  <c r="E145" i="8"/>
  <c r="H145" i="8" s="1"/>
  <c r="F146" i="8"/>
  <c r="E147" i="8"/>
  <c r="H147" i="8" s="1"/>
  <c r="F148" i="8"/>
  <c r="G161" i="8"/>
  <c r="E169" i="8"/>
  <c r="H170" i="8"/>
  <c r="H175" i="8"/>
  <c r="E174" i="8"/>
  <c r="E201" i="8"/>
  <c r="H202" i="8"/>
  <c r="H211" i="8"/>
  <c r="B121" i="8"/>
  <c r="B129" i="8"/>
  <c r="B133" i="8"/>
  <c r="G149" i="8"/>
  <c r="F149" i="8"/>
  <c r="G150" i="8"/>
  <c r="E161" i="8"/>
  <c r="H162" i="8"/>
  <c r="F163" i="8"/>
  <c r="F165" i="8"/>
  <c r="F167" i="8"/>
  <c r="G169" i="8"/>
  <c r="F175" i="8"/>
  <c r="F177" i="8"/>
  <c r="F179" i="8"/>
  <c r="H183" i="8"/>
  <c r="E182" i="8"/>
  <c r="H192" i="8"/>
  <c r="F195" i="8"/>
  <c r="F197" i="8"/>
  <c r="F199" i="8"/>
  <c r="F211" i="8"/>
  <c r="F213" i="8"/>
  <c r="F215" i="8"/>
  <c r="F217" i="8"/>
  <c r="F219" i="8"/>
  <c r="F221" i="8"/>
  <c r="F223" i="8"/>
  <c r="F225" i="8"/>
  <c r="H228" i="8"/>
  <c r="E227" i="8"/>
  <c r="H227" i="8" s="1"/>
  <c r="F150" i="8"/>
  <c r="G151" i="8"/>
  <c r="F152" i="8"/>
  <c r="G153" i="8"/>
  <c r="F154" i="8"/>
  <c r="G155" i="8"/>
  <c r="F156" i="8"/>
  <c r="G157" i="8"/>
  <c r="F158" i="8"/>
  <c r="G159" i="8"/>
  <c r="F162" i="8"/>
  <c r="G163" i="8"/>
  <c r="F164" i="8"/>
  <c r="G165" i="8"/>
  <c r="F166" i="8"/>
  <c r="G167" i="8"/>
  <c r="F170" i="8"/>
  <c r="G171" i="8"/>
  <c r="F172" i="8"/>
  <c r="G175" i="8"/>
  <c r="F176" i="8"/>
  <c r="G177" i="8"/>
  <c r="F178" i="8"/>
  <c r="G179" i="8"/>
  <c r="F180" i="8"/>
  <c r="G183" i="8"/>
  <c r="F184" i="8"/>
  <c r="F182" i="8" s="1"/>
  <c r="O182" i="8" s="1"/>
  <c r="G185" i="8"/>
  <c r="F186" i="8"/>
  <c r="G187" i="8"/>
  <c r="F188" i="8"/>
  <c r="G189" i="8"/>
  <c r="F192" i="8"/>
  <c r="G195" i="8"/>
  <c r="G191" i="8" s="1"/>
  <c r="F196" i="8"/>
  <c r="G197" i="8"/>
  <c r="G199" i="8"/>
  <c r="F202" i="8"/>
  <c r="G203" i="8"/>
  <c r="G201" i="8" s="1"/>
  <c r="F204" i="8"/>
  <c r="G205" i="8"/>
  <c r="F206" i="8"/>
  <c r="G207" i="8"/>
  <c r="F208" i="8"/>
  <c r="G211" i="8"/>
  <c r="F212" i="8"/>
  <c r="G213" i="8"/>
  <c r="F214" i="8"/>
  <c r="G215" i="8"/>
  <c r="F216" i="8"/>
  <c r="G217" i="8"/>
  <c r="F218" i="8"/>
  <c r="G219" i="8"/>
  <c r="F220" i="8"/>
  <c r="G221" i="8"/>
  <c r="F222" i="8"/>
  <c r="G223" i="8"/>
  <c r="F224" i="8"/>
  <c r="G225" i="8"/>
  <c r="F226" i="8"/>
  <c r="F228" i="8"/>
  <c r="E251" i="8"/>
  <c r="N251" i="8" s="1"/>
  <c r="H252" i="8"/>
  <c r="H251" i="8" s="1"/>
  <c r="H255" i="8"/>
  <c r="H254" i="8" s="1"/>
  <c r="E254" i="8"/>
  <c r="N254" i="8" s="1"/>
  <c r="E257" i="8"/>
  <c r="H258" i="8"/>
  <c r="F259" i="8"/>
  <c r="F261" i="8"/>
  <c r="E198" i="8"/>
  <c r="H198" i="8" s="1"/>
  <c r="F229" i="8"/>
  <c r="G229" i="8"/>
  <c r="G227" i="8" s="1"/>
  <c r="F231" i="8"/>
  <c r="F233" i="8"/>
  <c r="F235" i="8"/>
  <c r="F237" i="8"/>
  <c r="F239" i="8"/>
  <c r="F241" i="8"/>
  <c r="F243" i="8"/>
  <c r="F245" i="8"/>
  <c r="F247" i="8"/>
  <c r="F249" i="8"/>
  <c r="G257" i="8"/>
  <c r="F230" i="8"/>
  <c r="G231" i="8"/>
  <c r="F232" i="8"/>
  <c r="G233" i="8"/>
  <c r="F234" i="8"/>
  <c r="G235" i="8"/>
  <c r="F236" i="8"/>
  <c r="G237" i="8"/>
  <c r="F238" i="8"/>
  <c r="G239" i="8"/>
  <c r="F240" i="8"/>
  <c r="G241" i="8"/>
  <c r="F242" i="8"/>
  <c r="G243" i="8"/>
  <c r="F244" i="8"/>
  <c r="G245" i="8"/>
  <c r="F246" i="8"/>
  <c r="G247" i="8"/>
  <c r="F248" i="8"/>
  <c r="G249" i="8"/>
  <c r="F252" i="8"/>
  <c r="F251" i="8" s="1"/>
  <c r="O251" i="8" s="1"/>
  <c r="G255" i="8"/>
  <c r="G254" i="8" s="1"/>
  <c r="F258" i="8"/>
  <c r="G259" i="8"/>
  <c r="F260" i="8"/>
  <c r="G261" i="8"/>
  <c r="F262" i="8"/>
  <c r="E265" i="8"/>
  <c r="F266" i="8"/>
  <c r="E271" i="8"/>
  <c r="N271" i="8" s="1"/>
  <c r="H272" i="8"/>
  <c r="H271" i="8" s="1"/>
  <c r="H275" i="8"/>
  <c r="H274" i="8" s="1"/>
  <c r="E274" i="8"/>
  <c r="N274" i="8" s="1"/>
  <c r="E277" i="8"/>
  <c r="N277" i="8" s="1"/>
  <c r="H278" i="8"/>
  <c r="H277" i="8" s="1"/>
  <c r="C333" i="8"/>
  <c r="F269" i="8"/>
  <c r="F268" i="8" s="1"/>
  <c r="O268" i="8" s="1"/>
  <c r="F275" i="8"/>
  <c r="F274" i="8" s="1"/>
  <c r="O274" i="8" s="1"/>
  <c r="C318" i="8"/>
  <c r="F291" i="8"/>
  <c r="G269" i="8"/>
  <c r="G268" i="8" s="1"/>
  <c r="F272" i="8"/>
  <c r="F271" i="8" s="1"/>
  <c r="O271" i="8" s="1"/>
  <c r="G275" i="8"/>
  <c r="G274" i="8" s="1"/>
  <c r="F278" i="8"/>
  <c r="F277" i="8" s="1"/>
  <c r="O277" i="8" s="1"/>
  <c r="F283" i="8"/>
  <c r="L283" i="8"/>
  <c r="E286" i="8"/>
  <c r="G286" i="8"/>
  <c r="K286" i="8"/>
  <c r="F287" i="8"/>
  <c r="F288" i="8"/>
  <c r="F289" i="8"/>
  <c r="F290" i="8"/>
  <c r="G291" i="8"/>
  <c r="B316" i="8"/>
  <c r="D316" i="8"/>
  <c r="D318" i="8" s="1"/>
  <c r="D333" i="8" s="1"/>
  <c r="K322" i="8"/>
  <c r="M322" i="8"/>
  <c r="F323" i="8"/>
  <c r="F324" i="8"/>
  <c r="F325" i="8"/>
  <c r="F326" i="8"/>
  <c r="F327" i="8"/>
  <c r="F328" i="8"/>
  <c r="F329" i="8"/>
  <c r="F330" i="8"/>
  <c r="E331" i="8"/>
  <c r="E283" i="8"/>
  <c r="G283" i="8"/>
  <c r="F297" i="8"/>
  <c r="F299" i="8"/>
  <c r="F301" i="8"/>
  <c r="F303" i="8"/>
  <c r="F305" i="8"/>
  <c r="F307" i="8"/>
  <c r="F309" i="8"/>
  <c r="F313" i="8"/>
  <c r="F322" i="8"/>
  <c r="X52" i="7"/>
  <c r="K52" i="7"/>
  <c r="J52" i="7"/>
  <c r="AE52" i="7" s="1"/>
  <c r="I52" i="7"/>
  <c r="AD52" i="7" s="1"/>
  <c r="H52" i="7"/>
  <c r="AC52" i="7" s="1"/>
  <c r="F52" i="7"/>
  <c r="AA52" i="7" s="1"/>
  <c r="E52" i="7"/>
  <c r="Z52" i="7" s="1"/>
  <c r="D52" i="7"/>
  <c r="Y52" i="7" s="1"/>
  <c r="C52" i="7"/>
  <c r="M52" i="7" s="1"/>
  <c r="K51" i="7"/>
  <c r="AF51" i="7" s="1"/>
  <c r="J51" i="7"/>
  <c r="AE51" i="7" s="1"/>
  <c r="I51" i="7"/>
  <c r="H51" i="7"/>
  <c r="AC51" i="7" s="1"/>
  <c r="F51" i="7"/>
  <c r="AA51" i="7" s="1"/>
  <c r="E51" i="7"/>
  <c r="O51" i="7" s="1"/>
  <c r="D51" i="7"/>
  <c r="Y51" i="7" s="1"/>
  <c r="C51" i="7"/>
  <c r="X51" i="7" s="1"/>
  <c r="K49" i="7"/>
  <c r="J49" i="7"/>
  <c r="AE49" i="7" s="1"/>
  <c r="I49" i="7"/>
  <c r="H49" i="7"/>
  <c r="AC49" i="7" s="1"/>
  <c r="F49" i="7"/>
  <c r="AA49" i="7" s="1"/>
  <c r="E49" i="7"/>
  <c r="D49" i="7"/>
  <c r="Y49" i="7" s="1"/>
  <c r="C49" i="7"/>
  <c r="J47" i="7"/>
  <c r="H47" i="7"/>
  <c r="F47" i="7"/>
  <c r="K45" i="7"/>
  <c r="AF45" i="7" s="1"/>
  <c r="J45" i="7"/>
  <c r="AE45" i="7" s="1"/>
  <c r="I45" i="7"/>
  <c r="H45" i="7"/>
  <c r="AC45" i="7" s="1"/>
  <c r="F45" i="7"/>
  <c r="AA45" i="7" s="1"/>
  <c r="E45" i="7"/>
  <c r="O45" i="7" s="1"/>
  <c r="D45" i="7"/>
  <c r="Y45" i="7" s="1"/>
  <c r="C45" i="7"/>
  <c r="X45" i="7" s="1"/>
  <c r="K44" i="7"/>
  <c r="J44" i="7"/>
  <c r="AE44" i="7" s="1"/>
  <c r="I44" i="7"/>
  <c r="H44" i="7"/>
  <c r="AC44" i="7" s="1"/>
  <c r="F44" i="7"/>
  <c r="AA44" i="7" s="1"/>
  <c r="E44" i="7"/>
  <c r="D44" i="7"/>
  <c r="Y44" i="7" s="1"/>
  <c r="C44" i="7"/>
  <c r="K43" i="7"/>
  <c r="AF43" i="7" s="1"/>
  <c r="J43" i="7"/>
  <c r="AE43" i="7" s="1"/>
  <c r="I43" i="7"/>
  <c r="H43" i="7"/>
  <c r="AC43" i="7" s="1"/>
  <c r="F43" i="7"/>
  <c r="AA43" i="7" s="1"/>
  <c r="E43" i="7"/>
  <c r="O43" i="7" s="1"/>
  <c r="D43" i="7"/>
  <c r="Y43" i="7" s="1"/>
  <c r="C43" i="7"/>
  <c r="X43" i="7" s="1"/>
  <c r="AF42" i="7"/>
  <c r="P42" i="7"/>
  <c r="K42" i="7"/>
  <c r="J42" i="7"/>
  <c r="I42" i="7"/>
  <c r="AD42" i="7" s="1"/>
  <c r="H42" i="7"/>
  <c r="F42" i="7"/>
  <c r="AA42" i="7" s="1"/>
  <c r="E42" i="7"/>
  <c r="Z42" i="7" s="1"/>
  <c r="D42" i="7"/>
  <c r="Y42" i="7" s="1"/>
  <c r="C42" i="7"/>
  <c r="M42" i="7" s="1"/>
  <c r="R41" i="7"/>
  <c r="K41" i="7"/>
  <c r="AF41" i="7" s="1"/>
  <c r="J41" i="7"/>
  <c r="I41" i="7"/>
  <c r="AD41" i="7" s="1"/>
  <c r="H41" i="7"/>
  <c r="AC41" i="7" s="1"/>
  <c r="F41" i="7"/>
  <c r="P41" i="7" s="1"/>
  <c r="E41" i="7"/>
  <c r="Z41" i="7" s="1"/>
  <c r="D41" i="7"/>
  <c r="Y41" i="7" s="1"/>
  <c r="C41" i="7"/>
  <c r="X41" i="7" s="1"/>
  <c r="K40" i="7"/>
  <c r="AF40" i="7" s="1"/>
  <c r="J40" i="7"/>
  <c r="AE40" i="7" s="1"/>
  <c r="I40" i="7"/>
  <c r="AD40" i="7" s="1"/>
  <c r="H40" i="7"/>
  <c r="F40" i="7"/>
  <c r="AA40" i="7" s="1"/>
  <c r="E40" i="7"/>
  <c r="Z40" i="7" s="1"/>
  <c r="D40" i="7"/>
  <c r="N40" i="7" s="1"/>
  <c r="C40" i="7"/>
  <c r="X40" i="7" s="1"/>
  <c r="AE39" i="7"/>
  <c r="K39" i="7"/>
  <c r="AF39" i="7" s="1"/>
  <c r="J39" i="7"/>
  <c r="I39" i="7"/>
  <c r="AD39" i="7" s="1"/>
  <c r="H39" i="7"/>
  <c r="AC39" i="7" s="1"/>
  <c r="F39" i="7"/>
  <c r="P39" i="7" s="1"/>
  <c r="E39" i="7"/>
  <c r="Z39" i="7" s="1"/>
  <c r="D39" i="7"/>
  <c r="C39" i="7"/>
  <c r="X39" i="7" s="1"/>
  <c r="K38" i="7"/>
  <c r="AF38" i="7" s="1"/>
  <c r="J38" i="7"/>
  <c r="AE38" i="7" s="1"/>
  <c r="I38" i="7"/>
  <c r="AD38" i="7" s="1"/>
  <c r="H38" i="7"/>
  <c r="F38" i="7"/>
  <c r="AA38" i="7" s="1"/>
  <c r="E38" i="7"/>
  <c r="Z38" i="7" s="1"/>
  <c r="D38" i="7"/>
  <c r="N38" i="7" s="1"/>
  <c r="C38" i="7"/>
  <c r="X38" i="7" s="1"/>
  <c r="N37" i="7"/>
  <c r="K37" i="7"/>
  <c r="AF37" i="7" s="1"/>
  <c r="J37" i="7"/>
  <c r="I37" i="7"/>
  <c r="AD37" i="7" s="1"/>
  <c r="H37" i="7"/>
  <c r="AC37" i="7" s="1"/>
  <c r="F37" i="7"/>
  <c r="P37" i="7" s="1"/>
  <c r="E37" i="7"/>
  <c r="Z37" i="7" s="1"/>
  <c r="D37" i="7"/>
  <c r="Y37" i="7" s="1"/>
  <c r="C37" i="7"/>
  <c r="X37" i="7" s="1"/>
  <c r="P36" i="7"/>
  <c r="K36" i="7"/>
  <c r="AF36" i="7" s="1"/>
  <c r="J36" i="7"/>
  <c r="AE36" i="7" s="1"/>
  <c r="I36" i="7"/>
  <c r="AD36" i="7" s="1"/>
  <c r="H36" i="7"/>
  <c r="F36" i="7"/>
  <c r="AA36" i="7" s="1"/>
  <c r="E36" i="7"/>
  <c r="Z36" i="7" s="1"/>
  <c r="D36" i="7"/>
  <c r="N36" i="7" s="1"/>
  <c r="C36" i="7"/>
  <c r="X36" i="7" s="1"/>
  <c r="K35" i="7"/>
  <c r="AF35" i="7" s="1"/>
  <c r="J35" i="7"/>
  <c r="I35" i="7"/>
  <c r="AD35" i="7" s="1"/>
  <c r="H35" i="7"/>
  <c r="AC35" i="7" s="1"/>
  <c r="F35" i="7"/>
  <c r="P35" i="7" s="1"/>
  <c r="E35" i="7"/>
  <c r="Z35" i="7" s="1"/>
  <c r="D35" i="7"/>
  <c r="C35" i="7"/>
  <c r="X35" i="7" s="1"/>
  <c r="P34" i="7"/>
  <c r="K34" i="7"/>
  <c r="AF34" i="7" s="1"/>
  <c r="J34" i="7"/>
  <c r="AE34" i="7" s="1"/>
  <c r="I34" i="7"/>
  <c r="AD34" i="7" s="1"/>
  <c r="H34" i="7"/>
  <c r="F34" i="7"/>
  <c r="AA34" i="7" s="1"/>
  <c r="E34" i="7"/>
  <c r="Z34" i="7" s="1"/>
  <c r="D34" i="7"/>
  <c r="N34" i="7" s="1"/>
  <c r="C34" i="7"/>
  <c r="X34" i="7" s="1"/>
  <c r="R33" i="7"/>
  <c r="K33" i="7"/>
  <c r="AF33" i="7" s="1"/>
  <c r="J33" i="7"/>
  <c r="I33" i="7"/>
  <c r="AD33" i="7" s="1"/>
  <c r="H33" i="7"/>
  <c r="AC33" i="7" s="1"/>
  <c r="F33" i="7"/>
  <c r="P33" i="7" s="1"/>
  <c r="E33" i="7"/>
  <c r="Z33" i="7" s="1"/>
  <c r="D33" i="7"/>
  <c r="Y33" i="7" s="1"/>
  <c r="C33" i="7"/>
  <c r="X33" i="7" s="1"/>
  <c r="K32" i="7"/>
  <c r="AF32" i="7" s="1"/>
  <c r="J32" i="7"/>
  <c r="AE32" i="7" s="1"/>
  <c r="I32" i="7"/>
  <c r="AD32" i="7" s="1"/>
  <c r="H32" i="7"/>
  <c r="F32" i="7"/>
  <c r="AA32" i="7" s="1"/>
  <c r="E32" i="7"/>
  <c r="Z32" i="7" s="1"/>
  <c r="D32" i="7"/>
  <c r="N32" i="7" s="1"/>
  <c r="C32" i="7"/>
  <c r="X32" i="7" s="1"/>
  <c r="AE31" i="7"/>
  <c r="K31" i="7"/>
  <c r="AF31" i="7" s="1"/>
  <c r="J31" i="7"/>
  <c r="I31" i="7"/>
  <c r="AD31" i="7" s="1"/>
  <c r="H31" i="7"/>
  <c r="AC31" i="7" s="1"/>
  <c r="F31" i="7"/>
  <c r="P31" i="7" s="1"/>
  <c r="E31" i="7"/>
  <c r="Z31" i="7" s="1"/>
  <c r="D31" i="7"/>
  <c r="C31" i="7"/>
  <c r="X31" i="7" s="1"/>
  <c r="K30" i="7"/>
  <c r="AF30" i="7" s="1"/>
  <c r="J30" i="7"/>
  <c r="AE30" i="7" s="1"/>
  <c r="I30" i="7"/>
  <c r="AD30" i="7" s="1"/>
  <c r="H30" i="7"/>
  <c r="AC30" i="7" s="1"/>
  <c r="F30" i="7"/>
  <c r="P30" i="7" s="1"/>
  <c r="E30" i="7"/>
  <c r="Z30" i="7" s="1"/>
  <c r="D30" i="7"/>
  <c r="Y30" i="7" s="1"/>
  <c r="C30" i="7"/>
  <c r="X30" i="7" s="1"/>
  <c r="P29" i="7"/>
  <c r="K29" i="7"/>
  <c r="AF29" i="7" s="1"/>
  <c r="J29" i="7"/>
  <c r="AE29" i="7" s="1"/>
  <c r="I29" i="7"/>
  <c r="AD29" i="7" s="1"/>
  <c r="H29" i="7"/>
  <c r="F29" i="7"/>
  <c r="AA29" i="7" s="1"/>
  <c r="E29" i="7"/>
  <c r="Z29" i="7" s="1"/>
  <c r="D29" i="7"/>
  <c r="N29" i="7" s="1"/>
  <c r="C29" i="7"/>
  <c r="X29" i="7" s="1"/>
  <c r="K28" i="7"/>
  <c r="AF28" i="7" s="1"/>
  <c r="J28" i="7"/>
  <c r="I28" i="7"/>
  <c r="AD28" i="7" s="1"/>
  <c r="H28" i="7"/>
  <c r="AC28" i="7" s="1"/>
  <c r="F28" i="7"/>
  <c r="P28" i="7" s="1"/>
  <c r="E28" i="7"/>
  <c r="Z28" i="7" s="1"/>
  <c r="D28" i="7"/>
  <c r="Y28" i="7" s="1"/>
  <c r="C28" i="7"/>
  <c r="X28" i="7" s="1"/>
  <c r="P27" i="7"/>
  <c r="K27" i="7"/>
  <c r="AF27" i="7" s="1"/>
  <c r="J27" i="7"/>
  <c r="AE27" i="7" s="1"/>
  <c r="I27" i="7"/>
  <c r="AD27" i="7" s="1"/>
  <c r="H27" i="7"/>
  <c r="F27" i="7"/>
  <c r="AA27" i="7" s="1"/>
  <c r="E27" i="7"/>
  <c r="Z27" i="7" s="1"/>
  <c r="D27" i="7"/>
  <c r="N27" i="7" s="1"/>
  <c r="C27" i="7"/>
  <c r="X27" i="7" s="1"/>
  <c r="K26" i="7"/>
  <c r="AF26" i="7" s="1"/>
  <c r="J26" i="7"/>
  <c r="I26" i="7"/>
  <c r="AD26" i="7" s="1"/>
  <c r="H26" i="7"/>
  <c r="AC26" i="7" s="1"/>
  <c r="F26" i="7"/>
  <c r="P26" i="7" s="1"/>
  <c r="E26" i="7"/>
  <c r="Z26" i="7" s="1"/>
  <c r="D26" i="7"/>
  <c r="Y26" i="7" s="1"/>
  <c r="C26" i="7"/>
  <c r="X26" i="7" s="1"/>
  <c r="P25" i="7"/>
  <c r="K25" i="7"/>
  <c r="AF25" i="7" s="1"/>
  <c r="J25" i="7"/>
  <c r="AE25" i="7" s="1"/>
  <c r="I25" i="7"/>
  <c r="AD25" i="7" s="1"/>
  <c r="H25" i="7"/>
  <c r="F25" i="7"/>
  <c r="AA25" i="7" s="1"/>
  <c r="E25" i="7"/>
  <c r="Z25" i="7" s="1"/>
  <c r="D25" i="7"/>
  <c r="N25" i="7" s="1"/>
  <c r="C25" i="7"/>
  <c r="X25" i="7" s="1"/>
  <c r="K24" i="7"/>
  <c r="AF24" i="7" s="1"/>
  <c r="J24" i="7"/>
  <c r="I24" i="7"/>
  <c r="AD24" i="7" s="1"/>
  <c r="H24" i="7"/>
  <c r="AC24" i="7" s="1"/>
  <c r="F24" i="7"/>
  <c r="P24" i="7" s="1"/>
  <c r="E24" i="7"/>
  <c r="Z24" i="7" s="1"/>
  <c r="D24" i="7"/>
  <c r="Y24" i="7" s="1"/>
  <c r="C24" i="7"/>
  <c r="X24" i="7" s="1"/>
  <c r="P23" i="7"/>
  <c r="K23" i="7"/>
  <c r="AF23" i="7" s="1"/>
  <c r="J23" i="7"/>
  <c r="AE23" i="7" s="1"/>
  <c r="I23" i="7"/>
  <c r="AD23" i="7" s="1"/>
  <c r="H23" i="7"/>
  <c r="F23" i="7"/>
  <c r="AA23" i="7" s="1"/>
  <c r="E23" i="7"/>
  <c r="Z23" i="7" s="1"/>
  <c r="D23" i="7"/>
  <c r="N23" i="7" s="1"/>
  <c r="C23" i="7"/>
  <c r="X23" i="7" s="1"/>
  <c r="K22" i="7"/>
  <c r="AF22" i="7" s="1"/>
  <c r="J22" i="7"/>
  <c r="I22" i="7"/>
  <c r="AD22" i="7" s="1"/>
  <c r="H22" i="7"/>
  <c r="AC22" i="7" s="1"/>
  <c r="F22" i="7"/>
  <c r="P22" i="7" s="1"/>
  <c r="E22" i="7"/>
  <c r="Z22" i="7" s="1"/>
  <c r="D22" i="7"/>
  <c r="Y22" i="7" s="1"/>
  <c r="C22" i="7"/>
  <c r="X22" i="7" s="1"/>
  <c r="P21" i="7"/>
  <c r="K21" i="7"/>
  <c r="AF21" i="7" s="1"/>
  <c r="J21" i="7"/>
  <c r="AE21" i="7" s="1"/>
  <c r="I21" i="7"/>
  <c r="AD21" i="7" s="1"/>
  <c r="H21" i="7"/>
  <c r="F21" i="7"/>
  <c r="AA21" i="7" s="1"/>
  <c r="E21" i="7"/>
  <c r="Z21" i="7" s="1"/>
  <c r="D21" i="7"/>
  <c r="N21" i="7" s="1"/>
  <c r="C21" i="7"/>
  <c r="X21" i="7" s="1"/>
  <c r="K20" i="7"/>
  <c r="AF20" i="7" s="1"/>
  <c r="J20" i="7"/>
  <c r="I20" i="7"/>
  <c r="AD20" i="7" s="1"/>
  <c r="H20" i="7"/>
  <c r="AC20" i="7" s="1"/>
  <c r="F20" i="7"/>
  <c r="P20" i="7" s="1"/>
  <c r="E20" i="7"/>
  <c r="Z20" i="7" s="1"/>
  <c r="D20" i="7"/>
  <c r="Y20" i="7" s="1"/>
  <c r="C20" i="7"/>
  <c r="X20" i="7" s="1"/>
  <c r="P19" i="7"/>
  <c r="K19" i="7"/>
  <c r="AF19" i="7" s="1"/>
  <c r="J19" i="7"/>
  <c r="AE19" i="7" s="1"/>
  <c r="I19" i="7"/>
  <c r="AD19" i="7" s="1"/>
  <c r="H19" i="7"/>
  <c r="F19" i="7"/>
  <c r="AA19" i="7" s="1"/>
  <c r="E19" i="7"/>
  <c r="Z19" i="7" s="1"/>
  <c r="D19" i="7"/>
  <c r="N19" i="7" s="1"/>
  <c r="C19" i="7"/>
  <c r="X19" i="7" s="1"/>
  <c r="K18" i="7"/>
  <c r="AF18" i="7" s="1"/>
  <c r="J18" i="7"/>
  <c r="I18" i="7"/>
  <c r="AD18" i="7" s="1"/>
  <c r="H18" i="7"/>
  <c r="AC18" i="7" s="1"/>
  <c r="F18" i="7"/>
  <c r="P18" i="7" s="1"/>
  <c r="E18" i="7"/>
  <c r="Z18" i="7" s="1"/>
  <c r="D18" i="7"/>
  <c r="Y18" i="7" s="1"/>
  <c r="C18" i="7"/>
  <c r="X18" i="7" s="1"/>
  <c r="K17" i="7"/>
  <c r="AF17" i="7" s="1"/>
  <c r="J17" i="7"/>
  <c r="AE17" i="7" s="1"/>
  <c r="I17" i="7"/>
  <c r="AD17" i="7" s="1"/>
  <c r="H17" i="7"/>
  <c r="F17" i="7"/>
  <c r="AA17" i="7" s="1"/>
  <c r="E17" i="7"/>
  <c r="Z17" i="7" s="1"/>
  <c r="D17" i="7"/>
  <c r="Y17" i="7" s="1"/>
  <c r="C17" i="7"/>
  <c r="X17" i="7" s="1"/>
  <c r="K16" i="7"/>
  <c r="AF16" i="7" s="1"/>
  <c r="J16" i="7"/>
  <c r="AE16" i="7" s="1"/>
  <c r="I16" i="7"/>
  <c r="AD16" i="7" s="1"/>
  <c r="H16" i="7"/>
  <c r="AC16" i="7" s="1"/>
  <c r="F16" i="7"/>
  <c r="AA16" i="7" s="1"/>
  <c r="E16" i="7"/>
  <c r="Z16" i="7" s="1"/>
  <c r="D16" i="7"/>
  <c r="Y16" i="7" s="1"/>
  <c r="C16" i="7"/>
  <c r="X16" i="7" s="1"/>
  <c r="K15" i="7"/>
  <c r="AF15" i="7" s="1"/>
  <c r="J15" i="7"/>
  <c r="AE15" i="7" s="1"/>
  <c r="I15" i="7"/>
  <c r="AD15" i="7" s="1"/>
  <c r="H15" i="7"/>
  <c r="AC15" i="7" s="1"/>
  <c r="F15" i="7"/>
  <c r="AA15" i="7" s="1"/>
  <c r="E15" i="7"/>
  <c r="Z15" i="7" s="1"/>
  <c r="D15" i="7"/>
  <c r="Y15" i="7" s="1"/>
  <c r="C15" i="7"/>
  <c r="X15" i="7" s="1"/>
  <c r="K14" i="7"/>
  <c r="AF14" i="7" s="1"/>
  <c r="J14" i="7"/>
  <c r="AE14" i="7" s="1"/>
  <c r="I14" i="7"/>
  <c r="AD14" i="7" s="1"/>
  <c r="H14" i="7"/>
  <c r="AC14" i="7" s="1"/>
  <c r="F14" i="7"/>
  <c r="AA14" i="7" s="1"/>
  <c r="E14" i="7"/>
  <c r="Z14" i="7" s="1"/>
  <c r="D14" i="7"/>
  <c r="Y14" i="7" s="1"/>
  <c r="C14" i="7"/>
  <c r="X14" i="7" s="1"/>
  <c r="K13" i="7"/>
  <c r="AF13" i="7" s="1"/>
  <c r="J13" i="7"/>
  <c r="AE13" i="7" s="1"/>
  <c r="I13" i="7"/>
  <c r="AD13" i="7" s="1"/>
  <c r="H13" i="7"/>
  <c r="AC13" i="7" s="1"/>
  <c r="F13" i="7"/>
  <c r="AA13" i="7" s="1"/>
  <c r="E13" i="7"/>
  <c r="Z13" i="7" s="1"/>
  <c r="D13" i="7"/>
  <c r="Y13" i="7" s="1"/>
  <c r="C13" i="7"/>
  <c r="X13" i="7" s="1"/>
  <c r="K12" i="7"/>
  <c r="AF12" i="7" s="1"/>
  <c r="J12" i="7"/>
  <c r="AE12" i="7" s="1"/>
  <c r="I12" i="7"/>
  <c r="AD12" i="7" s="1"/>
  <c r="H12" i="7"/>
  <c r="AC12" i="7" s="1"/>
  <c r="F12" i="7"/>
  <c r="AA12" i="7" s="1"/>
  <c r="E12" i="7"/>
  <c r="Z12" i="7" s="1"/>
  <c r="D12" i="7"/>
  <c r="Y12" i="7" s="1"/>
  <c r="C12" i="7"/>
  <c r="X12" i="7" s="1"/>
  <c r="K10" i="7"/>
  <c r="E10" i="7"/>
  <c r="M333" i="8" l="1"/>
  <c r="M335" i="8"/>
  <c r="H331" i="8"/>
  <c r="N286" i="8"/>
  <c r="H286" i="8"/>
  <c r="E285" i="8"/>
  <c r="H285" i="8" s="1"/>
  <c r="O283" i="8"/>
  <c r="L335" i="8"/>
  <c r="L333" i="8"/>
  <c r="F257" i="8"/>
  <c r="O257" i="8" s="1"/>
  <c r="F227" i="8"/>
  <c r="G210" i="8"/>
  <c r="F169" i="8"/>
  <c r="O169" i="8" s="1"/>
  <c r="F161" i="8"/>
  <c r="O161" i="8" s="1"/>
  <c r="F210" i="8"/>
  <c r="O210" i="8" s="1"/>
  <c r="E191" i="8"/>
  <c r="N201" i="8"/>
  <c r="H201" i="8"/>
  <c r="N174" i="8"/>
  <c r="H174" i="8"/>
  <c r="H89" i="8"/>
  <c r="E88" i="8"/>
  <c r="F131" i="8"/>
  <c r="F117" i="8"/>
  <c r="F113" i="8"/>
  <c r="F107" i="8"/>
  <c r="F103" i="8"/>
  <c r="F99" i="8"/>
  <c r="E97" i="8"/>
  <c r="F93" i="8"/>
  <c r="F89" i="8"/>
  <c r="F147" i="8"/>
  <c r="F143" i="8"/>
  <c r="F123" i="8"/>
  <c r="F85" i="8"/>
  <c r="F83" i="8" s="1"/>
  <c r="O83" i="8" s="1"/>
  <c r="E83" i="8"/>
  <c r="F79" i="8"/>
  <c r="F77" i="8" s="1"/>
  <c r="O77" i="8" s="1"/>
  <c r="E77" i="8"/>
  <c r="F73" i="8"/>
  <c r="F69" i="8"/>
  <c r="H65" i="8"/>
  <c r="E64" i="8"/>
  <c r="F26" i="8"/>
  <c r="O26" i="8" s="1"/>
  <c r="F10" i="8"/>
  <c r="F59" i="8"/>
  <c r="F65" i="8"/>
  <c r="N43" i="8"/>
  <c r="H43" i="8"/>
  <c r="F331" i="8"/>
  <c r="L322" i="8"/>
  <c r="E316" i="8"/>
  <c r="N283" i="8"/>
  <c r="H283" i="8"/>
  <c r="G285" i="8"/>
  <c r="G316" i="8" s="1"/>
  <c r="F286" i="8"/>
  <c r="H265" i="8"/>
  <c r="E264" i="8"/>
  <c r="F265" i="8"/>
  <c r="F264" i="8" s="1"/>
  <c r="O264" i="8" s="1"/>
  <c r="N257" i="8"/>
  <c r="H257" i="8"/>
  <c r="F201" i="8"/>
  <c r="O201" i="8" s="1"/>
  <c r="G182" i="8"/>
  <c r="G174" i="8"/>
  <c r="G280" i="8" s="1"/>
  <c r="N182" i="8"/>
  <c r="H182" i="8"/>
  <c r="F174" i="8"/>
  <c r="O174" i="8" s="1"/>
  <c r="N161" i="8"/>
  <c r="H161" i="8"/>
  <c r="B120" i="8"/>
  <c r="E210" i="8"/>
  <c r="F198" i="8"/>
  <c r="F191" i="8" s="1"/>
  <c r="O191" i="8" s="1"/>
  <c r="N169" i="8"/>
  <c r="H169" i="8"/>
  <c r="H137" i="8"/>
  <c r="H136" i="8" s="1"/>
  <c r="E136" i="8"/>
  <c r="N136" i="8" s="1"/>
  <c r="F129" i="8"/>
  <c r="E129" i="8"/>
  <c r="H129" i="8" s="1"/>
  <c r="F127" i="8"/>
  <c r="F115" i="8"/>
  <c r="F111" i="8"/>
  <c r="F109" i="8" s="1"/>
  <c r="O109" i="8" s="1"/>
  <c r="E109" i="8"/>
  <c r="F105" i="8"/>
  <c r="F101" i="8"/>
  <c r="F97" i="8" s="1"/>
  <c r="O97" i="8" s="1"/>
  <c r="F95" i="8"/>
  <c r="F91" i="8"/>
  <c r="F66" i="8"/>
  <c r="F145" i="8"/>
  <c r="F141" i="8"/>
  <c r="F139" i="8" s="1"/>
  <c r="O139" i="8" s="1"/>
  <c r="E139" i="8"/>
  <c r="F125" i="8"/>
  <c r="F121" i="8" s="1"/>
  <c r="F120" i="8" s="1"/>
  <c r="O120" i="8" s="1"/>
  <c r="E121" i="8"/>
  <c r="F81" i="8"/>
  <c r="F75" i="8"/>
  <c r="F71" i="8"/>
  <c r="F43" i="8"/>
  <c r="O43" i="8" s="1"/>
  <c r="F61" i="8"/>
  <c r="F56" i="8"/>
  <c r="O56" i="8" s="1"/>
  <c r="N39" i="8"/>
  <c r="H39" i="8"/>
  <c r="E56" i="8"/>
  <c r="N26" i="8"/>
  <c r="H26" i="8"/>
  <c r="N10" i="8"/>
  <c r="H10" i="8"/>
  <c r="T18" i="7"/>
  <c r="R18" i="7"/>
  <c r="R19" i="7"/>
  <c r="T20" i="7"/>
  <c r="R20" i="7"/>
  <c r="R21" i="7"/>
  <c r="T22" i="7"/>
  <c r="R22" i="7"/>
  <c r="R23" i="7"/>
  <c r="T24" i="7"/>
  <c r="R24" i="7"/>
  <c r="R25" i="7"/>
  <c r="T26" i="7"/>
  <c r="R26" i="7"/>
  <c r="R27" i="7"/>
  <c r="T28" i="7"/>
  <c r="R28" i="7"/>
  <c r="R29" i="7"/>
  <c r="R30" i="7"/>
  <c r="Y32" i="7"/>
  <c r="R34" i="7"/>
  <c r="T35" i="7"/>
  <c r="R35" i="7"/>
  <c r="R36" i="7"/>
  <c r="T37" i="7"/>
  <c r="AE37" i="7"/>
  <c r="Y38" i="7"/>
  <c r="Y40" i="7"/>
  <c r="S43" i="7"/>
  <c r="U43" i="7"/>
  <c r="AD43" i="7"/>
  <c r="S45" i="7"/>
  <c r="U45" i="7"/>
  <c r="AD45" i="7"/>
  <c r="S51" i="7"/>
  <c r="U51" i="7"/>
  <c r="AD51" i="7"/>
  <c r="U52" i="7"/>
  <c r="C10" i="7"/>
  <c r="I10" i="7"/>
  <c r="S10" i="7" s="1"/>
  <c r="R17" i="7"/>
  <c r="AC17" i="7"/>
  <c r="AE18" i="7"/>
  <c r="Y19" i="7"/>
  <c r="AE20" i="7"/>
  <c r="Y21" i="7"/>
  <c r="AE22" i="7"/>
  <c r="Y23" i="7"/>
  <c r="AE24" i="7"/>
  <c r="Y25" i="7"/>
  <c r="AE26" i="7"/>
  <c r="Y27" i="7"/>
  <c r="AE28" i="7"/>
  <c r="Y29" i="7"/>
  <c r="T31" i="7"/>
  <c r="R31" i="7"/>
  <c r="R32" i="7"/>
  <c r="P32" i="7"/>
  <c r="T33" i="7"/>
  <c r="N33" i="7"/>
  <c r="AE33" i="7"/>
  <c r="Y34" i="7"/>
  <c r="AE35" i="7"/>
  <c r="Y36" i="7"/>
  <c r="R37" i="7"/>
  <c r="R38" i="7"/>
  <c r="P38" i="7"/>
  <c r="T39" i="7"/>
  <c r="R39" i="7"/>
  <c r="R40" i="7"/>
  <c r="P40" i="7"/>
  <c r="T41" i="7"/>
  <c r="N41" i="7"/>
  <c r="AE41" i="7"/>
  <c r="X42" i="7"/>
  <c r="M43" i="7"/>
  <c r="Z43" i="7"/>
  <c r="M45" i="7"/>
  <c r="Z45" i="7"/>
  <c r="D47" i="7"/>
  <c r="M51" i="7"/>
  <c r="Z51" i="7"/>
  <c r="O52" i="7"/>
  <c r="AF52" i="7"/>
  <c r="G12" i="7"/>
  <c r="M12" i="7"/>
  <c r="O12" i="7"/>
  <c r="S12" i="7"/>
  <c r="U12" i="7"/>
  <c r="G13" i="7"/>
  <c r="AB13" i="7" s="1"/>
  <c r="M13" i="7"/>
  <c r="O13" i="7"/>
  <c r="S13" i="7"/>
  <c r="U13" i="7"/>
  <c r="G14" i="7"/>
  <c r="AB14" i="7" s="1"/>
  <c r="M14" i="7"/>
  <c r="O14" i="7"/>
  <c r="S14" i="7"/>
  <c r="U14" i="7"/>
  <c r="G15" i="7"/>
  <c r="AB15" i="7" s="1"/>
  <c r="M15" i="7"/>
  <c r="O15" i="7"/>
  <c r="S15" i="7"/>
  <c r="U15" i="7"/>
  <c r="G16" i="7"/>
  <c r="AB16" i="7" s="1"/>
  <c r="M16" i="7"/>
  <c r="O16" i="7"/>
  <c r="S16" i="7"/>
  <c r="U16" i="7"/>
  <c r="G17" i="7"/>
  <c r="AB17" i="7" s="1"/>
  <c r="M17" i="7"/>
  <c r="O17" i="7"/>
  <c r="S17" i="7"/>
  <c r="U17" i="7"/>
  <c r="N18" i="7"/>
  <c r="AA18" i="7"/>
  <c r="L19" i="7"/>
  <c r="T19" i="7"/>
  <c r="AC19" i="7"/>
  <c r="N20" i="7"/>
  <c r="AA20" i="7"/>
  <c r="L21" i="7"/>
  <c r="T21" i="7"/>
  <c r="AC21" i="7"/>
  <c r="N22" i="7"/>
  <c r="AA22" i="7"/>
  <c r="L23" i="7"/>
  <c r="T23" i="7"/>
  <c r="AC23" i="7"/>
  <c r="N24" i="7"/>
  <c r="AA24" i="7"/>
  <c r="L25" i="7"/>
  <c r="T25" i="7"/>
  <c r="AC25" i="7"/>
  <c r="N26" i="7"/>
  <c r="AA26" i="7"/>
  <c r="L27" i="7"/>
  <c r="T27" i="7"/>
  <c r="AC27" i="7"/>
  <c r="N28" i="7"/>
  <c r="AA28" i="7"/>
  <c r="L29" i="7"/>
  <c r="T29" i="7"/>
  <c r="AC29" i="7"/>
  <c r="N30" i="7"/>
  <c r="AA30" i="7"/>
  <c r="Y31" i="7"/>
  <c r="N31" i="7"/>
  <c r="AA31" i="7"/>
  <c r="L32" i="7"/>
  <c r="T32" i="7"/>
  <c r="AC32" i="7"/>
  <c r="Y39" i="7"/>
  <c r="N39" i="7"/>
  <c r="AA39" i="7"/>
  <c r="L40" i="7"/>
  <c r="T40" i="7"/>
  <c r="AC40" i="7"/>
  <c r="D10" i="7"/>
  <c r="D8" i="7" s="1"/>
  <c r="F10" i="7"/>
  <c r="F8" i="7" s="1"/>
  <c r="H10" i="7"/>
  <c r="J10" i="7"/>
  <c r="L12" i="7"/>
  <c r="N12" i="7"/>
  <c r="P12" i="7"/>
  <c r="R12" i="7"/>
  <c r="T12" i="7"/>
  <c r="L13" i="7"/>
  <c r="N13" i="7"/>
  <c r="P13" i="7"/>
  <c r="R13" i="7"/>
  <c r="T13" i="7"/>
  <c r="L14" i="7"/>
  <c r="N14" i="7"/>
  <c r="P14" i="7"/>
  <c r="R14" i="7"/>
  <c r="T14" i="7"/>
  <c r="L15" i="7"/>
  <c r="N15" i="7"/>
  <c r="P15" i="7"/>
  <c r="R15" i="7"/>
  <c r="T15" i="7"/>
  <c r="L16" i="7"/>
  <c r="N16" i="7"/>
  <c r="P16" i="7"/>
  <c r="R16" i="7"/>
  <c r="T16" i="7"/>
  <c r="L17" i="7"/>
  <c r="N17" i="7"/>
  <c r="P17" i="7"/>
  <c r="T17" i="7"/>
  <c r="L18" i="7"/>
  <c r="L20" i="7"/>
  <c r="L22" i="7"/>
  <c r="L24" i="7"/>
  <c r="L26" i="7"/>
  <c r="L28" i="7"/>
  <c r="L30" i="7"/>
  <c r="T30" i="7"/>
  <c r="Y35" i="7"/>
  <c r="N35" i="7"/>
  <c r="AA35" i="7"/>
  <c r="L36" i="7"/>
  <c r="T36" i="7"/>
  <c r="AC36" i="7"/>
  <c r="M44" i="7"/>
  <c r="X44" i="7"/>
  <c r="Z44" i="7"/>
  <c r="O44" i="7"/>
  <c r="G44" i="7"/>
  <c r="AB44" i="7" s="1"/>
  <c r="AD44" i="7"/>
  <c r="S44" i="7"/>
  <c r="U44" i="7"/>
  <c r="AF44" i="7"/>
  <c r="M49" i="7"/>
  <c r="X49" i="7"/>
  <c r="C47" i="7"/>
  <c r="C8" i="7" s="1"/>
  <c r="Z49" i="7"/>
  <c r="O49" i="7"/>
  <c r="O47" i="7" s="1"/>
  <c r="E47" i="7"/>
  <c r="E8" i="7" s="1"/>
  <c r="G49" i="7"/>
  <c r="AD49" i="7"/>
  <c r="I47" i="7"/>
  <c r="S49" i="7"/>
  <c r="U49" i="7"/>
  <c r="AF49" i="7"/>
  <c r="K47" i="7"/>
  <c r="G18" i="7"/>
  <c r="AB18" i="7" s="1"/>
  <c r="M18" i="7"/>
  <c r="O18" i="7"/>
  <c r="S18" i="7"/>
  <c r="U18" i="7"/>
  <c r="G19" i="7"/>
  <c r="AB19" i="7" s="1"/>
  <c r="M19" i="7"/>
  <c r="O19" i="7"/>
  <c r="S19" i="7"/>
  <c r="U19" i="7"/>
  <c r="G20" i="7"/>
  <c r="AB20" i="7" s="1"/>
  <c r="M20" i="7"/>
  <c r="O20" i="7"/>
  <c r="S20" i="7"/>
  <c r="U20" i="7"/>
  <c r="G21" i="7"/>
  <c r="AB21" i="7" s="1"/>
  <c r="M21" i="7"/>
  <c r="O21" i="7"/>
  <c r="S21" i="7"/>
  <c r="U21" i="7"/>
  <c r="G22" i="7"/>
  <c r="AB22" i="7" s="1"/>
  <c r="M22" i="7"/>
  <c r="O22" i="7"/>
  <c r="S22" i="7"/>
  <c r="U22" i="7"/>
  <c r="G23" i="7"/>
  <c r="AB23" i="7" s="1"/>
  <c r="M23" i="7"/>
  <c r="O23" i="7"/>
  <c r="S23" i="7"/>
  <c r="U23" i="7"/>
  <c r="G24" i="7"/>
  <c r="AB24" i="7" s="1"/>
  <c r="M24" i="7"/>
  <c r="O24" i="7"/>
  <c r="S24" i="7"/>
  <c r="U24" i="7"/>
  <c r="G25" i="7"/>
  <c r="AB25" i="7" s="1"/>
  <c r="M25" i="7"/>
  <c r="O25" i="7"/>
  <c r="S25" i="7"/>
  <c r="U25" i="7"/>
  <c r="G26" i="7"/>
  <c r="AB26" i="7" s="1"/>
  <c r="M26" i="7"/>
  <c r="O26" i="7"/>
  <c r="S26" i="7"/>
  <c r="U26" i="7"/>
  <c r="G27" i="7"/>
  <c r="AB27" i="7" s="1"/>
  <c r="M27" i="7"/>
  <c r="O27" i="7"/>
  <c r="S27" i="7"/>
  <c r="U27" i="7"/>
  <c r="G28" i="7"/>
  <c r="AB28" i="7" s="1"/>
  <c r="M28" i="7"/>
  <c r="O28" i="7"/>
  <c r="S28" i="7"/>
  <c r="U28" i="7"/>
  <c r="G29" i="7"/>
  <c r="AB29" i="7" s="1"/>
  <c r="M29" i="7"/>
  <c r="O29" i="7"/>
  <c r="S29" i="7"/>
  <c r="U29" i="7"/>
  <c r="G30" i="7"/>
  <c r="AB30" i="7" s="1"/>
  <c r="M30" i="7"/>
  <c r="O30" i="7"/>
  <c r="S30" i="7"/>
  <c r="U30" i="7"/>
  <c r="AA33" i="7"/>
  <c r="L34" i="7"/>
  <c r="T34" i="7"/>
  <c r="AC34" i="7"/>
  <c r="AA37" i="7"/>
  <c r="L38" i="7"/>
  <c r="T38" i="7"/>
  <c r="AC38" i="7"/>
  <c r="AA41" i="7"/>
  <c r="AC42" i="7"/>
  <c r="R42" i="7"/>
  <c r="AE42" i="7"/>
  <c r="T42" i="7"/>
  <c r="L42" i="7"/>
  <c r="L31" i="7"/>
  <c r="L33" i="7"/>
  <c r="L35" i="7"/>
  <c r="L37" i="7"/>
  <c r="L39" i="7"/>
  <c r="L41" i="7"/>
  <c r="U42" i="7"/>
  <c r="N42" i="7"/>
  <c r="S42" i="7"/>
  <c r="G52" i="7"/>
  <c r="AB52" i="7" s="1"/>
  <c r="S52" i="7"/>
  <c r="G31" i="7"/>
  <c r="AB31" i="7" s="1"/>
  <c r="M31" i="7"/>
  <c r="O31" i="7"/>
  <c r="S31" i="7"/>
  <c r="U31" i="7"/>
  <c r="G32" i="7"/>
  <c r="AB32" i="7" s="1"/>
  <c r="M32" i="7"/>
  <c r="O32" i="7"/>
  <c r="S32" i="7"/>
  <c r="U32" i="7"/>
  <c r="G33" i="7"/>
  <c r="AB33" i="7" s="1"/>
  <c r="M33" i="7"/>
  <c r="O33" i="7"/>
  <c r="S33" i="7"/>
  <c r="U33" i="7"/>
  <c r="G34" i="7"/>
  <c r="AB34" i="7" s="1"/>
  <c r="M34" i="7"/>
  <c r="O34" i="7"/>
  <c r="S34" i="7"/>
  <c r="U34" i="7"/>
  <c r="G35" i="7"/>
  <c r="AB35" i="7" s="1"/>
  <c r="M35" i="7"/>
  <c r="O35" i="7"/>
  <c r="S35" i="7"/>
  <c r="U35" i="7"/>
  <c r="G36" i="7"/>
  <c r="AB36" i="7" s="1"/>
  <c r="M36" i="7"/>
  <c r="O36" i="7"/>
  <c r="S36" i="7"/>
  <c r="U36" i="7"/>
  <c r="G37" i="7"/>
  <c r="AB37" i="7" s="1"/>
  <c r="M37" i="7"/>
  <c r="O37" i="7"/>
  <c r="S37" i="7"/>
  <c r="U37" i="7"/>
  <c r="G38" i="7"/>
  <c r="AB38" i="7" s="1"/>
  <c r="M38" i="7"/>
  <c r="O38" i="7"/>
  <c r="S38" i="7"/>
  <c r="U38" i="7"/>
  <c r="G39" i="7"/>
  <c r="AB39" i="7" s="1"/>
  <c r="M39" i="7"/>
  <c r="O39" i="7"/>
  <c r="S39" i="7"/>
  <c r="U39" i="7"/>
  <c r="G40" i="7"/>
  <c r="AB40" i="7" s="1"/>
  <c r="M40" i="7"/>
  <c r="O40" i="7"/>
  <c r="S40" i="7"/>
  <c r="U40" i="7"/>
  <c r="G41" i="7"/>
  <c r="AB41" i="7" s="1"/>
  <c r="M41" i="7"/>
  <c r="O41" i="7"/>
  <c r="S41" i="7"/>
  <c r="U41" i="7"/>
  <c r="G42" i="7"/>
  <c r="AB42" i="7" s="1"/>
  <c r="O42" i="7"/>
  <c r="Q42" i="7" s="1"/>
  <c r="G43" i="7"/>
  <c r="AB43" i="7" s="1"/>
  <c r="G45" i="7"/>
  <c r="AB45" i="7" s="1"/>
  <c r="R47" i="7"/>
  <c r="T47" i="7"/>
  <c r="G51" i="7"/>
  <c r="AB51" i="7" s="1"/>
  <c r="L43" i="7"/>
  <c r="N43" i="7"/>
  <c r="P43" i="7"/>
  <c r="R43" i="7"/>
  <c r="T43" i="7"/>
  <c r="L44" i="7"/>
  <c r="N44" i="7"/>
  <c r="P44" i="7"/>
  <c r="R44" i="7"/>
  <c r="T44" i="7"/>
  <c r="L45" i="7"/>
  <c r="N45" i="7"/>
  <c r="P45" i="7"/>
  <c r="R45" i="7"/>
  <c r="T45" i="7"/>
  <c r="L49" i="7"/>
  <c r="N49" i="7"/>
  <c r="P49" i="7"/>
  <c r="R49" i="7"/>
  <c r="T49" i="7"/>
  <c r="L51" i="7"/>
  <c r="N51" i="7"/>
  <c r="Q51" i="7" s="1"/>
  <c r="P51" i="7"/>
  <c r="R51" i="7"/>
  <c r="T51" i="7"/>
  <c r="L52" i="7"/>
  <c r="N52" i="7"/>
  <c r="P52" i="7"/>
  <c r="R52" i="7"/>
  <c r="T52" i="7"/>
  <c r="N6" i="6"/>
  <c r="O6" i="6"/>
  <c r="P6" i="6" s="1"/>
  <c r="N5" i="6"/>
  <c r="O5" i="6" s="1"/>
  <c r="L5" i="6"/>
  <c r="L6" i="6"/>
  <c r="J7" i="6"/>
  <c r="I7" i="6"/>
  <c r="K7" i="6"/>
  <c r="H7" i="6"/>
  <c r="G7" i="6"/>
  <c r="E7" i="6"/>
  <c r="F7" i="6"/>
  <c r="D7" i="6"/>
  <c r="C7" i="6"/>
  <c r="B7" i="6"/>
  <c r="G318" i="8" l="1"/>
  <c r="G333" i="8" s="1"/>
  <c r="P335" i="8" s="1"/>
  <c r="N56" i="8"/>
  <c r="H56" i="8"/>
  <c r="K120" i="8"/>
  <c r="B280" i="8"/>
  <c r="B318" i="8" s="1"/>
  <c r="B333" i="8" s="1"/>
  <c r="N264" i="8"/>
  <c r="H264" i="8"/>
  <c r="O286" i="8"/>
  <c r="F285" i="8"/>
  <c r="F316" i="8" s="1"/>
  <c r="H316" i="8"/>
  <c r="F88" i="8"/>
  <c r="O88" i="8" s="1"/>
  <c r="N97" i="8"/>
  <c r="H97" i="8"/>
  <c r="N191" i="8"/>
  <c r="H191" i="8"/>
  <c r="H121" i="8"/>
  <c r="E120" i="8"/>
  <c r="N139" i="8"/>
  <c r="H139" i="8"/>
  <c r="N109" i="8"/>
  <c r="H109" i="8"/>
  <c r="N210" i="8"/>
  <c r="H210" i="8"/>
  <c r="F64" i="8"/>
  <c r="O64" i="8" s="1"/>
  <c r="F280" i="8"/>
  <c r="O10" i="8"/>
  <c r="N64" i="8"/>
  <c r="H64" i="8"/>
  <c r="N77" i="8"/>
  <c r="H77" i="8"/>
  <c r="N83" i="8"/>
  <c r="H83" i="8"/>
  <c r="N88" i="8"/>
  <c r="H88" i="8"/>
  <c r="Q52" i="7"/>
  <c r="N47" i="7"/>
  <c r="Q45" i="7"/>
  <c r="Q40" i="7"/>
  <c r="Q38" i="7"/>
  <c r="Q36" i="7"/>
  <c r="Q34" i="7"/>
  <c r="Q32" i="7"/>
  <c r="Q29" i="7"/>
  <c r="Q27" i="7"/>
  <c r="Q25" i="7"/>
  <c r="Q23" i="7"/>
  <c r="Q21" i="7"/>
  <c r="Q19" i="7"/>
  <c r="AG51" i="7"/>
  <c r="V51" i="7"/>
  <c r="AG45" i="7"/>
  <c r="V45" i="7"/>
  <c r="AG43" i="7"/>
  <c r="V43" i="7"/>
  <c r="AG39" i="7"/>
  <c r="V39" i="7"/>
  <c r="AG35" i="7"/>
  <c r="V35" i="7"/>
  <c r="AG31" i="7"/>
  <c r="V31" i="7"/>
  <c r="V38" i="7"/>
  <c r="AG38" i="7"/>
  <c r="V34" i="7"/>
  <c r="AG34" i="7"/>
  <c r="E66" i="7"/>
  <c r="Z8" i="7"/>
  <c r="Q44" i="7"/>
  <c r="AG30" i="7"/>
  <c r="V30" i="7"/>
  <c r="AG26" i="7"/>
  <c r="V26" i="7"/>
  <c r="AG22" i="7"/>
  <c r="V22" i="7"/>
  <c r="AG18" i="7"/>
  <c r="V18" i="7"/>
  <c r="V17" i="7"/>
  <c r="AG17" i="7"/>
  <c r="AG15" i="7"/>
  <c r="V15" i="7"/>
  <c r="AG13" i="7"/>
  <c r="V13" i="7"/>
  <c r="N10" i="7"/>
  <c r="N8" i="7" s="1"/>
  <c r="T10" i="7"/>
  <c r="J8" i="7"/>
  <c r="F66" i="7"/>
  <c r="AA8" i="7"/>
  <c r="V40" i="7"/>
  <c r="AG40" i="7"/>
  <c r="V32" i="7"/>
  <c r="AG32" i="7"/>
  <c r="V29" i="7"/>
  <c r="AG29" i="7"/>
  <c r="V25" i="7"/>
  <c r="AG25" i="7"/>
  <c r="V21" i="7"/>
  <c r="AG21" i="7"/>
  <c r="Q16" i="7"/>
  <c r="Q14" i="7"/>
  <c r="Q12" i="7"/>
  <c r="M10" i="7"/>
  <c r="AG52" i="7"/>
  <c r="V52" i="7"/>
  <c r="P47" i="7"/>
  <c r="AG49" i="7"/>
  <c r="V49" i="7"/>
  <c r="L47" i="7"/>
  <c r="V47" i="7" s="1"/>
  <c r="AG44" i="7"/>
  <c r="V44" i="7"/>
  <c r="Q43" i="7"/>
  <c r="Q41" i="7"/>
  <c r="Q39" i="7"/>
  <c r="Q37" i="7"/>
  <c r="Q35" i="7"/>
  <c r="Q33" i="7"/>
  <c r="Q31" i="7"/>
  <c r="AG41" i="7"/>
  <c r="V41" i="7"/>
  <c r="AG37" i="7"/>
  <c r="V37" i="7"/>
  <c r="AG33" i="7"/>
  <c r="V33" i="7"/>
  <c r="AG42" i="7"/>
  <c r="V42" i="7"/>
  <c r="Q30" i="7"/>
  <c r="Q28" i="7"/>
  <c r="Q26" i="7"/>
  <c r="Q24" i="7"/>
  <c r="Q22" i="7"/>
  <c r="Q20" i="7"/>
  <c r="Q18" i="7"/>
  <c r="U47" i="7"/>
  <c r="K8" i="7"/>
  <c r="S47" i="7"/>
  <c r="I8" i="7"/>
  <c r="G47" i="7"/>
  <c r="AB49" i="7"/>
  <c r="C66" i="7"/>
  <c r="X8" i="7"/>
  <c r="Q49" i="7"/>
  <c r="Q47" i="7" s="1"/>
  <c r="M47" i="7"/>
  <c r="V36" i="7"/>
  <c r="AG36" i="7"/>
  <c r="AG28" i="7"/>
  <c r="V28" i="7"/>
  <c r="AG24" i="7"/>
  <c r="V24" i="7"/>
  <c r="AG20" i="7"/>
  <c r="V20" i="7"/>
  <c r="AG16" i="7"/>
  <c r="V16" i="7"/>
  <c r="AG14" i="7"/>
  <c r="V14" i="7"/>
  <c r="P10" i="7"/>
  <c r="P8" i="7" s="1"/>
  <c r="AG12" i="7"/>
  <c r="V12" i="7"/>
  <c r="L10" i="7"/>
  <c r="R10" i="7"/>
  <c r="H8" i="7"/>
  <c r="D66" i="7"/>
  <c r="Y8" i="7"/>
  <c r="V27" i="7"/>
  <c r="AG27" i="7"/>
  <c r="V23" i="7"/>
  <c r="AG23" i="7"/>
  <c r="V19" i="7"/>
  <c r="AG19" i="7"/>
  <c r="Q17" i="7"/>
  <c r="Q15" i="7"/>
  <c r="Q13" i="7"/>
  <c r="O10" i="7"/>
  <c r="O8" i="7" s="1"/>
  <c r="AB12" i="7"/>
  <c r="G10" i="7"/>
  <c r="G8" i="7" s="1"/>
  <c r="U10" i="7"/>
  <c r="N8" i="6"/>
  <c r="B8" i="6" s="1"/>
  <c r="P5" i="6"/>
  <c r="Q5" i="6" s="1"/>
  <c r="R5" i="6" s="1"/>
  <c r="S5" i="6" s="1"/>
  <c r="T5" i="6" s="1"/>
  <c r="U5" i="6" s="1"/>
  <c r="V5" i="6" s="1"/>
  <c r="W5" i="6" s="1"/>
  <c r="O8" i="6"/>
  <c r="C8" i="6" s="1"/>
  <c r="L7" i="6"/>
  <c r="Q6" i="6"/>
  <c r="P8" i="6"/>
  <c r="D8" i="6" s="1"/>
  <c r="N120" i="8" l="1"/>
  <c r="H120" i="8"/>
  <c r="E280" i="8"/>
  <c r="F318" i="8"/>
  <c r="F333" i="8" s="1"/>
  <c r="K333" i="8"/>
  <c r="K335" i="8"/>
  <c r="G66" i="7"/>
  <c r="AB8" i="7"/>
  <c r="H66" i="7"/>
  <c r="AC8" i="7"/>
  <c r="R8" i="7"/>
  <c r="V10" i="7"/>
  <c r="L8" i="7"/>
  <c r="I66" i="7"/>
  <c r="AD8" i="7"/>
  <c r="S8" i="7"/>
  <c r="K66" i="7"/>
  <c r="AF8" i="7"/>
  <c r="U8" i="7"/>
  <c r="M8" i="7"/>
  <c r="J66" i="7"/>
  <c r="AE8" i="7"/>
  <c r="T8" i="7"/>
  <c r="Q10" i="7"/>
  <c r="Q8" i="7" s="1"/>
  <c r="Q8" i="6"/>
  <c r="E8" i="6" s="1"/>
  <c r="R6" i="6"/>
  <c r="O333" i="8" l="1"/>
  <c r="O335" i="8"/>
  <c r="H280" i="8"/>
  <c r="E318" i="8"/>
  <c r="L66" i="7"/>
  <c r="AG8" i="7"/>
  <c r="V8" i="7"/>
  <c r="R8" i="6"/>
  <c r="F8" i="6" s="1"/>
  <c r="S6" i="6"/>
  <c r="H318" i="8" l="1"/>
  <c r="E333" i="8"/>
  <c r="S8" i="6"/>
  <c r="G8" i="6" s="1"/>
  <c r="T6" i="6"/>
  <c r="N335" i="8" l="1"/>
  <c r="N333" i="8"/>
  <c r="H333" i="8"/>
  <c r="T8" i="6"/>
  <c r="H8" i="6" s="1"/>
  <c r="U6" i="6"/>
  <c r="U8" i="6" l="1"/>
  <c r="I8" i="6" s="1"/>
  <c r="V6" i="6"/>
  <c r="V8" i="6" l="1"/>
  <c r="J8" i="6" s="1"/>
  <c r="W6" i="6"/>
  <c r="W8" i="6" s="1"/>
  <c r="K8" i="6" s="1"/>
</calcChain>
</file>

<file path=xl/sharedStrings.xml><?xml version="1.0" encoding="utf-8"?>
<sst xmlns="http://schemas.openxmlformats.org/spreadsheetml/2006/main" count="412" uniqueCount="374">
  <si>
    <t>All Departments</t>
  </si>
  <si>
    <t>in millions</t>
  </si>
  <si>
    <t>CUMULATIVE</t>
  </si>
  <si>
    <t>JAN</t>
  </si>
  <si>
    <t>FEB</t>
  </si>
  <si>
    <t>MAR</t>
  </si>
  <si>
    <t>APR</t>
  </si>
  <si>
    <t>Monthly NCA Credited</t>
  </si>
  <si>
    <t>Monthly NCA Utilized</t>
  </si>
  <si>
    <t>MAY</t>
  </si>
  <si>
    <t>JUNE</t>
  </si>
  <si>
    <t>JULY</t>
  </si>
  <si>
    <t>NCA Utilized / NCAs Credited - Flow</t>
  </si>
  <si>
    <t>NCA UtiIized / NCAs Credited - Cumulative</t>
  </si>
  <si>
    <t>AUGUST</t>
  </si>
  <si>
    <t>SEPTEMBER</t>
  </si>
  <si>
    <t>OCTOBER</t>
  </si>
  <si>
    <t>AS OF OCTOBER</t>
  </si>
  <si>
    <t>NCAs CREDITED VS NCA UTILIZATION, JANUARY-OCTOBER 2016</t>
  </si>
  <si>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</si>
  <si>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AS OF OCTOBER 31, 2016</t>
  </si>
  <si>
    <t>(in thousand pesos)</t>
  </si>
  <si>
    <t>DEPARTMENT</t>
  </si>
  <si>
    <r>
      <t>NCA RELEASES</t>
    </r>
    <r>
      <rPr>
        <vertAlign val="superscript"/>
        <sz val="10"/>
        <rFont val="Arial"/>
        <family val="2"/>
      </rPr>
      <t>/3</t>
    </r>
  </si>
  <si>
    <r>
      <t>NCAs UTILIZED</t>
    </r>
    <r>
      <rPr>
        <vertAlign val="superscript"/>
        <sz val="10"/>
        <rFont val="Arial"/>
        <family val="2"/>
      </rPr>
      <t>/4</t>
    </r>
  </si>
  <si>
    <t xml:space="preserve">UNUSED NCAs </t>
  </si>
  <si>
    <r>
      <t>UTILIZATION RATIO (%)</t>
    </r>
    <r>
      <rPr>
        <vertAlign val="superscript"/>
        <sz val="10"/>
        <rFont val="Arial"/>
        <family val="2"/>
      </rPr>
      <t>/5</t>
    </r>
  </si>
  <si>
    <t>Q1</t>
  </si>
  <si>
    <t>Q2</t>
  </si>
  <si>
    <t>Q3</t>
  </si>
  <si>
    <t>October</t>
  </si>
  <si>
    <t>As of end       October</t>
  </si>
  <si>
    <t>TOTAL</t>
  </si>
  <si>
    <t>DEPARTMENTS</t>
  </si>
  <si>
    <t>Congress of the Philippines</t>
  </si>
  <si>
    <t>Office of the President</t>
  </si>
  <si>
    <t>Office of the Vice-President</t>
  </si>
  <si>
    <t>Department of Agrarian Reform</t>
  </si>
  <si>
    <t>Department of Agriculture</t>
  </si>
  <si>
    <r>
      <t>Department of Budget and Management</t>
    </r>
    <r>
      <rPr>
        <vertAlign val="superscript"/>
        <sz val="10"/>
        <rFont val="Arial"/>
        <family val="2"/>
      </rPr>
      <t>/6</t>
    </r>
  </si>
  <si>
    <t>Department of Education</t>
  </si>
  <si>
    <t>State Universities and Colleges</t>
  </si>
  <si>
    <t>Department of Energy</t>
  </si>
  <si>
    <t>Department of Environment and Natural Resources</t>
  </si>
  <si>
    <t>Department of Finance</t>
  </si>
  <si>
    <t>Department of Foreign Affairs</t>
  </si>
  <si>
    <t>Department of Health</t>
  </si>
  <si>
    <t>Department of Interior and Local Government</t>
  </si>
  <si>
    <t>Department of Justice</t>
  </si>
  <si>
    <t>Department of Labor and Employment</t>
  </si>
  <si>
    <t>Department of National Defense</t>
  </si>
  <si>
    <t>Department of Public Works and Highways</t>
  </si>
  <si>
    <t>Department of Science and Technology</t>
  </si>
  <si>
    <t>Dept. of Social Welfare and Development</t>
  </si>
  <si>
    <t>Department of Tourism</t>
  </si>
  <si>
    <t>Department of Trade and Industry</t>
  </si>
  <si>
    <t>Dept. of Transportation and Communications</t>
  </si>
  <si>
    <t>National Economic and Development Authority</t>
  </si>
  <si>
    <t>Presidential Communications Operations Office</t>
  </si>
  <si>
    <t>Other Executive Offices</t>
  </si>
  <si>
    <t>Autonomous Region in Muslim Mindanao</t>
  </si>
  <si>
    <t>Joint Legislative-Executive Councils</t>
  </si>
  <si>
    <t>The Judiciary</t>
  </si>
  <si>
    <t>Civil Service Commission</t>
  </si>
  <si>
    <t>Commission on Audit</t>
  </si>
  <si>
    <t>Commission on Elections</t>
  </si>
  <si>
    <t>Office of the Ombudsman</t>
  </si>
  <si>
    <t>Commission on Human Rights</t>
  </si>
  <si>
    <t>OTHERS</t>
  </si>
  <si>
    <t xml:space="preserve">Budgetary Support to Government </t>
  </si>
  <si>
    <r>
      <t xml:space="preserve">     Owned and Controlled Corporations</t>
    </r>
    <r>
      <rPr>
        <vertAlign val="superscript"/>
        <sz val="10"/>
        <rFont val="Arial"/>
        <family val="2"/>
      </rPr>
      <t>/7</t>
    </r>
  </si>
  <si>
    <r>
      <t>Allotment to Local Government Units</t>
    </r>
    <r>
      <rPr>
        <vertAlign val="superscript"/>
        <sz val="10"/>
        <rFont val="Arial"/>
        <family val="2"/>
      </rPr>
      <t>/8</t>
    </r>
  </si>
  <si>
    <t xml:space="preserve">  o.w.  Metropolitan Manila Development Authority
          (Fund 101)</t>
  </si>
  <si>
    <t>/1</t>
  </si>
  <si>
    <t>Source: Report of MDS-Government Servicing Banks as of October 2016</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</si>
  <si>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</si>
  <si>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</si>
  <si>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</si>
  <si>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</si>
  <si>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</si>
  <si>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</si>
  <si>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</si>
  <si>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Percent of NCAs utilized over NCA releases</t>
  </si>
  <si>
    <t>/6</t>
  </si>
  <si>
    <t xml:space="preserve">DBM: inclusive of grants from AECID </t>
  </si>
  <si>
    <t>/7</t>
  </si>
  <si>
    <t>BSGC: Total budget support covered by NCA releases (i.e. subsidy and equity). Details to be coordinated with Bureau of Treasury</t>
  </si>
  <si>
    <t>/8</t>
  </si>
  <si>
    <t>ALGU: inclusive of IRA, special shares for LGUs, MMDA and other transfers to LGUs</t>
  </si>
  <si>
    <t>STATUS OF NCA UTILIZATION (Net Trust and Working Fund), as of October 31, 2016</t>
  </si>
  <si>
    <t>Based on Report of MDS-Government Servicing Banks</t>
  </si>
  <si>
    <t>In Thousand Pesos</t>
  </si>
  <si>
    <t>PARTICULARS</t>
  </si>
  <si>
    <r>
      <t xml:space="preserve">NCA RELEASES </t>
    </r>
    <r>
      <rPr>
        <b/>
        <vertAlign val="superscript"/>
        <sz val="8.5"/>
        <rFont val="Arial"/>
        <family val="2"/>
      </rPr>
      <t>/1</t>
    </r>
  </si>
  <si>
    <r>
      <t>NCAs UTILIZED</t>
    </r>
    <r>
      <rPr>
        <sz val="10"/>
        <rFont val="Arial"/>
        <family val="2"/>
      </rPr>
      <t xml:space="preserve"> </t>
    </r>
    <r>
      <rPr>
        <vertAlign val="superscript"/>
        <sz val="10"/>
        <rFont val="Arial"/>
        <family val="2"/>
      </rPr>
      <t>/2</t>
    </r>
  </si>
  <si>
    <r>
      <t xml:space="preserve">BOOK BALANCE </t>
    </r>
    <r>
      <rPr>
        <b/>
        <vertAlign val="superscript"/>
        <sz val="8"/>
        <rFont val="Arial"/>
        <family val="2"/>
      </rPr>
      <t>/5</t>
    </r>
  </si>
  <si>
    <r>
      <t xml:space="preserve">BANK BALANCE </t>
    </r>
    <r>
      <rPr>
        <b/>
        <vertAlign val="superscript"/>
        <sz val="8"/>
        <rFont val="Arial"/>
        <family val="2"/>
      </rPr>
      <t>/6</t>
    </r>
  </si>
  <si>
    <t>RATIO OF NCA UTILIZED to NCA RELEASED (%)</t>
  </si>
  <si>
    <r>
      <t xml:space="preserve">CASH DISBURSEMENT </t>
    </r>
    <r>
      <rPr>
        <b/>
        <vertAlign val="superscript"/>
        <sz val="8"/>
        <rFont val="Arial"/>
        <family val="2"/>
      </rPr>
      <t>/3</t>
    </r>
  </si>
  <si>
    <r>
      <t xml:space="preserve">OUTSTANDING CHECKS </t>
    </r>
    <r>
      <rPr>
        <b/>
        <vertAlign val="superscript"/>
        <sz val="8"/>
        <rFont val="Arial"/>
        <family val="2"/>
      </rPr>
      <t>/4</t>
    </r>
  </si>
  <si>
    <t>Sub-total</t>
  </si>
  <si>
    <t>NCA RELEASES</t>
  </si>
  <si>
    <t>NEGOTIATED CHECKS</t>
  </si>
  <si>
    <t>OUTSTANDING CHECKS</t>
  </si>
  <si>
    <t>TOTAL DISBURSEMENT</t>
  </si>
  <si>
    <t>BOOK BALANCE</t>
  </si>
  <si>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</si>
  <si>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</si>
  <si>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</si>
  <si>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</si>
  <si>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</si>
  <si>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</si>
  <si>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</si>
  <si>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</si>
  <si>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 xml:space="preserve">    The Pres. Off    </t>
  </si>
  <si>
    <t>OVP</t>
  </si>
  <si>
    <t xml:space="preserve">   OVP</t>
  </si>
  <si>
    <t>DAR</t>
  </si>
  <si>
    <t xml:space="preserve">   OSEC</t>
  </si>
  <si>
    <t>DA</t>
  </si>
  <si>
    <t xml:space="preserve">   ACPC</t>
  </si>
  <si>
    <t xml:space="preserve">   BFAR</t>
  </si>
  <si>
    <t xml:space="preserve">   CODA</t>
  </si>
  <si>
    <t xml:space="preserve">   FDA</t>
  </si>
  <si>
    <t xml:space="preserve">   LDC</t>
  </si>
  <si>
    <t xml:space="preserve">   NAFC</t>
  </si>
  <si>
    <t xml:space="preserve">   NMIS</t>
  </si>
  <si>
    <t xml:space="preserve">   PCC</t>
  </si>
  <si>
    <t xml:space="preserve">   PHILMECH</t>
  </si>
  <si>
    <t xml:space="preserve">   PCAF</t>
  </si>
  <si>
    <t xml:space="preserve">DBM </t>
  </si>
  <si>
    <t xml:space="preserve">   OSEC </t>
  </si>
  <si>
    <t xml:space="preserve">   GPPB-TSO</t>
  </si>
  <si>
    <t>DepEd</t>
  </si>
  <si>
    <t xml:space="preserve">  OSEC</t>
  </si>
  <si>
    <t xml:space="preserve">  NBDB</t>
  </si>
  <si>
    <t xml:space="preserve">  NCCT </t>
  </si>
  <si>
    <t xml:space="preserve">  NM</t>
  </si>
  <si>
    <t xml:space="preserve">  ECCDC</t>
  </si>
  <si>
    <t xml:space="preserve">  PHSA</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</si>
  <si>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</si>
  <si>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</si>
  <si>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</si>
  <si>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</si>
  <si>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</si>
  <si>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</si>
  <si>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</si>
  <si>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</si>
  <si>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</si>
  <si>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</si>
  <si>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</si>
  <si>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</si>
  <si>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</si>
  <si>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</si>
  <si>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</si>
  <si>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CDA</t>
  </si>
  <si>
    <t xml:space="preserve">   IC</t>
  </si>
  <si>
    <t xml:space="preserve">   NTRC</t>
  </si>
  <si>
    <t xml:space="preserve">   PMO  </t>
  </si>
  <si>
    <t xml:space="preserve">   SEC</t>
  </si>
  <si>
    <t>DFA</t>
  </si>
  <si>
    <t xml:space="preserve">   FSI</t>
  </si>
  <si>
    <t xml:space="preserve">   TCCP </t>
  </si>
  <si>
    <t xml:space="preserve">   UNESCO</t>
  </si>
  <si>
    <t>DOH</t>
  </si>
  <si>
    <t xml:space="preserve">  OSEC  </t>
  </si>
  <si>
    <t xml:space="preserve">  POPCOM</t>
  </si>
  <si>
    <t xml:space="preserve">  NNC</t>
  </si>
  <si>
    <t>DILG</t>
  </si>
  <si>
    <t xml:space="preserve">   BFP</t>
  </si>
  <si>
    <t xml:space="preserve">   BJMP</t>
  </si>
  <si>
    <t xml:space="preserve">   LGA</t>
  </si>
  <si>
    <t xml:space="preserve">   NAPOLCOM</t>
  </si>
  <si>
    <t xml:space="preserve">   PNP</t>
  </si>
  <si>
    <t xml:space="preserve">   PPSC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</si>
  <si>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</si>
  <si>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</si>
  <si>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</si>
  <si>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</si>
  <si>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</si>
  <si>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</si>
  <si>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</si>
  <si>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</si>
  <si>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</si>
  <si>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</si>
  <si>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</si>
  <si>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</si>
  <si>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</si>
  <si>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</si>
  <si>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NMP</t>
  </si>
  <si>
    <t xml:space="preserve">   NWPC</t>
  </si>
  <si>
    <t xml:space="preserve">   POEA</t>
  </si>
  <si>
    <t xml:space="preserve">   PRC</t>
  </si>
  <si>
    <t xml:space="preserve">   TESDA</t>
  </si>
  <si>
    <t>DND</t>
  </si>
  <si>
    <t>DND-Level Central Adm. &amp;  Support</t>
  </si>
  <si>
    <t>OSEC</t>
  </si>
  <si>
    <t>GA</t>
  </si>
  <si>
    <t>NDCP</t>
  </si>
  <si>
    <t>OCD</t>
  </si>
  <si>
    <t>PVAO</t>
  </si>
  <si>
    <t>VMMC</t>
  </si>
  <si>
    <t>AFP</t>
  </si>
  <si>
    <t>PA</t>
  </si>
  <si>
    <t>PAF</t>
  </si>
  <si>
    <t>PN</t>
  </si>
  <si>
    <t>Joint Level Central Adm. &amp; Support</t>
  </si>
  <si>
    <t>GHQ</t>
  </si>
  <si>
    <t>DPWH</t>
  </si>
  <si>
    <t xml:space="preserve">     OSEC</t>
  </si>
  <si>
    <t>DOST</t>
  </si>
  <si>
    <t xml:space="preserve">    OSEC</t>
  </si>
  <si>
    <t xml:space="preserve">    ASTI</t>
  </si>
  <si>
    <t xml:space="preserve">    FNRI</t>
  </si>
  <si>
    <t xml:space="preserve">    FPRDI</t>
  </si>
  <si>
    <t xml:space="preserve">    ITDI</t>
  </si>
  <si>
    <t xml:space="preserve">    ICTO</t>
  </si>
  <si>
    <t xml:space="preserve">    MIRDC</t>
  </si>
  <si>
    <t xml:space="preserve">    NAST</t>
  </si>
  <si>
    <t xml:space="preserve">    NRCP</t>
  </si>
  <si>
    <t xml:space="preserve">    PAGASA</t>
  </si>
  <si>
    <t xml:space="preserve">    PCAANRRD (PCAMRD + PCAFNRRD)</t>
  </si>
  <si>
    <t xml:space="preserve">    PCHRD</t>
  </si>
  <si>
    <t xml:space="preserve">    PCIEETRD (PCIERD + PCASTRD)</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</si>
  <si>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</si>
  <si>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</si>
  <si>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</si>
  <si>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</si>
  <si>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</si>
  <si>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</si>
  <si>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</si>
  <si>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</si>
  <si>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</si>
  <si>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ICAB</t>
  </si>
  <si>
    <t xml:space="preserve">   NCDA</t>
  </si>
  <si>
    <t xml:space="preserve">   NYC</t>
  </si>
  <si>
    <t xml:space="preserve">   JJWC</t>
  </si>
  <si>
    <t>DOT</t>
  </si>
  <si>
    <t xml:space="preserve">    IA</t>
  </si>
  <si>
    <t xml:space="preserve">    NPDC</t>
  </si>
  <si>
    <t xml:space="preserve"> </t>
  </si>
  <si>
    <t>DTI</t>
  </si>
  <si>
    <t xml:space="preserve">    BOI</t>
  </si>
  <si>
    <t xml:space="preserve">    CIAP</t>
  </si>
  <si>
    <t xml:space="preserve">    PDDCP</t>
  </si>
  <si>
    <t xml:space="preserve">    PTTC</t>
  </si>
  <si>
    <t>DOTC</t>
  </si>
  <si>
    <t xml:space="preserve">    CAB</t>
  </si>
  <si>
    <t xml:space="preserve">    MARINA</t>
  </si>
  <si>
    <t xml:space="preserve">    OTC</t>
  </si>
  <si>
    <t xml:space="preserve">    OTS</t>
  </si>
  <si>
    <t xml:space="preserve">    PCG</t>
  </si>
  <si>
    <t xml:space="preserve">    TRB</t>
  </si>
  <si>
    <t>NEDA</t>
  </si>
  <si>
    <t xml:space="preserve">    ODG</t>
  </si>
  <si>
    <t xml:space="preserve">    NSCB</t>
  </si>
  <si>
    <t xml:space="preserve">    NSO</t>
  </si>
  <si>
    <t xml:space="preserve">    PNVSCA</t>
  </si>
  <si>
    <t xml:space="preserve">    PPPCP</t>
  </si>
  <si>
    <t xml:space="preserve">    SRTC</t>
  </si>
  <si>
    <t xml:space="preserve">    TARIFF</t>
  </si>
  <si>
    <t xml:space="preserve">    PSA</t>
  </si>
  <si>
    <t>PCOO</t>
  </si>
  <si>
    <t xml:space="preserve">    PCOO-Proper</t>
  </si>
  <si>
    <t xml:space="preserve">    BBS</t>
  </si>
  <si>
    <t xml:space="preserve">    BCS</t>
  </si>
  <si>
    <t xml:space="preserve">    NPO</t>
  </si>
  <si>
    <t xml:space="preserve">    NIB</t>
  </si>
  <si>
    <t xml:space="preserve">    PIA</t>
  </si>
  <si>
    <t xml:space="preserve">    PBS-RTVM</t>
  </si>
  <si>
    <t>OEOs</t>
  </si>
  <si>
    <t xml:space="preserve">    AMLC</t>
  </si>
  <si>
    <t xml:space="preserve">    CCC</t>
  </si>
  <si>
    <t xml:space="preserve">    CFO</t>
  </si>
  <si>
    <t xml:space="preserve">    CHED  </t>
  </si>
  <si>
    <t xml:space="preserve">    CFL</t>
  </si>
  <si>
    <t xml:space="preserve">    DDB</t>
  </si>
  <si>
    <t xml:space="preserve">    ERC</t>
  </si>
  <si>
    <t xml:space="preserve">    FPA</t>
  </si>
  <si>
    <t xml:space="preserve">    FDCP</t>
  </si>
  <si>
    <t xml:space="preserve">    GAB</t>
  </si>
  <si>
    <t xml:space="preserve">    GCGOCC</t>
  </si>
  <si>
    <t xml:space="preserve">    HLURB</t>
  </si>
  <si>
    <t xml:space="preserve">    HUDCC</t>
  </si>
  <si>
    <t xml:space="preserve">    MDA</t>
  </si>
  <si>
    <t xml:space="preserve">    MTRCB</t>
  </si>
  <si>
    <t xml:space="preserve">    NAPC</t>
  </si>
  <si>
    <t xml:space="preserve">    NCCA</t>
  </si>
  <si>
    <t xml:space="preserve">      NCCA</t>
  </si>
  <si>
    <t xml:space="preserve">      NHCP (NHI)</t>
  </si>
  <si>
    <t xml:space="preserve">     NLP</t>
  </si>
  <si>
    <t xml:space="preserve">     NAP (RMAO) </t>
  </si>
  <si>
    <t xml:space="preserve">   NCIP</t>
  </si>
  <si>
    <t xml:space="preserve">   NCMF (OMA)</t>
  </si>
  <si>
    <t xml:space="preserve">   NICA</t>
  </si>
  <si>
    <t>NPC-OEO</t>
  </si>
  <si>
    <t xml:space="preserve">   NSC  </t>
  </si>
  <si>
    <t xml:space="preserve">   NTC</t>
  </si>
  <si>
    <t xml:space="preserve">   OPAPP</t>
  </si>
  <si>
    <t xml:space="preserve">   OMB (VRB)</t>
  </si>
  <si>
    <t xml:space="preserve">   PRRC</t>
  </si>
  <si>
    <t xml:space="preserve">   PCW (NCRFW)</t>
  </si>
  <si>
    <t xml:space="preserve">   PDEA</t>
  </si>
  <si>
    <t xml:space="preserve">   PHILRACOM</t>
  </si>
  <si>
    <t xml:space="preserve">   PSC  </t>
  </si>
  <si>
    <t xml:space="preserve">   PCUP</t>
  </si>
  <si>
    <t xml:space="preserve">   PCDSPO</t>
  </si>
  <si>
    <t xml:space="preserve">   PLLO</t>
  </si>
  <si>
    <t xml:space="preserve">   PMS</t>
  </si>
  <si>
    <t>AR</t>
  </si>
  <si>
    <t xml:space="preserve">    ARMM</t>
  </si>
  <si>
    <t>JLEC</t>
  </si>
  <si>
    <t xml:space="preserve">     LEDAC</t>
  </si>
  <si>
    <t>JUDICIARY</t>
  </si>
  <si>
    <t xml:space="preserve">     SCPLC </t>
  </si>
  <si>
    <t xml:space="preserve">     PET   </t>
  </si>
  <si>
    <t xml:space="preserve">     SB</t>
  </si>
  <si>
    <t xml:space="preserve">     CA</t>
  </si>
  <si>
    <t xml:space="preserve">     CTA</t>
  </si>
  <si>
    <t>CSC</t>
  </si>
  <si>
    <t xml:space="preserve">     CSC</t>
  </si>
  <si>
    <t xml:space="preserve">     CESB</t>
  </si>
  <si>
    <t>COA</t>
  </si>
  <si>
    <t xml:space="preserve">    COA   </t>
  </si>
  <si>
    <t>COMELEC</t>
  </si>
  <si>
    <t xml:space="preserve">    COMELEC  </t>
  </si>
  <si>
    <t>OMBUDSMAN</t>
  </si>
  <si>
    <t xml:space="preserve">    OMB</t>
  </si>
  <si>
    <t>CHR</t>
  </si>
  <si>
    <t xml:space="preserve">    CHR</t>
  </si>
  <si>
    <t>Sub-Total, Departments</t>
  </si>
  <si>
    <t>Special Purpose Funds (SPFs)</t>
  </si>
  <si>
    <t xml:space="preserve">BSGC   </t>
  </si>
  <si>
    <t>ALGU</t>
  </si>
  <si>
    <t xml:space="preserve">    IRA</t>
  </si>
  <si>
    <t xml:space="preserve">    Spec. Shares </t>
  </si>
  <si>
    <t xml:space="preserve">    BODBF</t>
  </si>
  <si>
    <t xml:space="preserve">    LGSF (FSLGU)</t>
  </si>
  <si>
    <t>Shares of LGUs in the Proceeds of Fire Code Fees</t>
  </si>
  <si>
    <t xml:space="preserve">    o.w. MMDA (Fund 101)</t>
  </si>
  <si>
    <t xml:space="preserve">    ARF</t>
  </si>
  <si>
    <t>National Disaster Risk Reduction Management Fund (CALF)</t>
  </si>
  <si>
    <t>CF</t>
  </si>
  <si>
    <t>DepEd-School Building Program</t>
  </si>
  <si>
    <t>ICF</t>
  </si>
  <si>
    <t>MPBF</t>
  </si>
  <si>
    <t>Feasibility Studies Fund</t>
  </si>
  <si>
    <t xml:space="preserve">Rehabilitation and Reconstruction Fund </t>
  </si>
  <si>
    <t>PGF*</t>
  </si>
  <si>
    <t>PDAF</t>
  </si>
  <si>
    <t>E-Government Fund (inclusive of DigEFund)</t>
  </si>
  <si>
    <t>Sub-Total, SPFs</t>
  </si>
  <si>
    <t xml:space="preserve">     TOTAL (Departments &amp; SPFs)</t>
  </si>
  <si>
    <t>AUTOMATIC</t>
  </si>
  <si>
    <t>APPROPRIATION</t>
  </si>
  <si>
    <t>Interest Payments</t>
  </si>
  <si>
    <t>IRA</t>
  </si>
  <si>
    <t>Net Lending</t>
  </si>
  <si>
    <t>RLIP</t>
  </si>
  <si>
    <t>Tax Refund</t>
  </si>
  <si>
    <t>Special Account</t>
  </si>
  <si>
    <t>Grant Proceeds</t>
  </si>
  <si>
    <t>Pension</t>
  </si>
  <si>
    <t>Tax Expenditures Fund</t>
  </si>
  <si>
    <t>Sub-Total, Automatic Appropriation</t>
  </si>
  <si>
    <t>TOTAL (Departments &amp; SPFs)</t>
  </si>
  <si>
    <t>/1 NCA Releases refer to NCAs credited by the Modified Disbursement Scheme (MDS)-Government Servicing Banks (GSBs) to the agencies' MDS sub accounts, inclusive of lapsed NCAs.</t>
  </si>
  <si>
    <t>/2 NCA Utilization refers to agency issuance of checks or Advice to Debit Account (ADA) against the NCAs issued.</t>
  </si>
  <si>
    <t>/3 Cash Disbursement refers to negotiated checks (checks presented for encashment at the banks) and to the ADA credited by the banks to the bank accounts of the agency's creditors/payees</t>
  </si>
  <si>
    <t>/4 Outstanding Checks refer to those checks issued by the agency but not yet encashed at the banks by the creditor/payee.</t>
  </si>
  <si>
    <t>/5 Book Balance refers to the NCAs which remain unutilized or the NCA balances for which no checks/ADA has been charged.</t>
  </si>
  <si>
    <t>/6 Bank Balance refers to the difference between the NCAs credited by the banks to the agency's MDS sub-accounts and the cash disbursement.</t>
  </si>
  <si>
    <t>/7 Amounts presented for Departments/Agencies include transfers from SPFs.</t>
  </si>
  <si>
    <t>3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</si>
</sst>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3" formatCode="_(* #,##0.00_);_(* \(#,##0.00\);_(* &quot;-&quot;??_);_(@_)"/>
    <numFmt numFmtId="164" formatCode="_(* #,##0.0_);_(* \(#,##0.0\);_(* &quot;-&quot;??_);_(@_)"/>
    <numFmt numFmtId="165" formatCode="_(* #,##0_);_(* \(#,##0\);_(* &quot;-&quot;??_);_(@_)"/>
    <numFmt numFmtId="166" formatCode="_(* #,##0.0000_);_(* \(#,##0.0000\);_(* &quot;-&quot;??_);_(@_)"/>
  </numFmts>
  <fonts count="46" x14ac:knownFonts="1">
    <font>
      <sz val="10"/>
      <name val="Arial"/>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ont>
    <font>
      <vertAlign val="superscript"/>
      <sz val="10"/>
      <name val="Arial"/>
      <family val="2"/>
    </font>
    <font>
      <b/>
      <sz val="10"/>
      <name val="Arial"/>
      <family val="2"/>
    </font>
    <font>
      <b/>
      <i/>
      <sz val="10"/>
      <name val="Arial"/>
      <family val="2"/>
    </font>
    <font>
      <i/>
      <sz val="10"/>
      <name val="Arial"/>
      <family val="2"/>
    </font>
    <font>
      <u val="singleAccounting"/>
      <sz val="10"/>
      <name val="Arial"/>
      <family val="2"/>
    </font>
    <font>
      <b/>
      <sz val="9"/>
      <name val="Arial"/>
      <family val="2"/>
    </font>
    <font>
      <sz val="8"/>
      <name val="Arial"/>
      <family val="2"/>
    </font>
    <font>
      <b/>
      <sz val="9"/>
      <name val="Arial Black"/>
      <family val="2"/>
    </font>
    <font>
      <b/>
      <sz val="8"/>
      <name val="Arial"/>
      <family val="2"/>
    </font>
    <font>
      <b/>
      <sz val="8.5"/>
      <name val="Arial"/>
      <family val="2"/>
    </font>
    <font>
      <b/>
      <vertAlign val="superscript"/>
      <sz val="8.5"/>
      <name val="Arial"/>
      <family val="2"/>
    </font>
    <font>
      <b/>
      <vertAlign val="superscript"/>
      <sz val="8"/>
      <name val="Arial"/>
      <family val="2"/>
    </font>
    <font>
      <b/>
      <sz val="7"/>
      <name val="Arial"/>
      <family val="2"/>
    </font>
    <font>
      <vertAlign val="superscript"/>
      <sz val="9"/>
      <name val="Arial"/>
      <family val="2"/>
    </font>
    <font>
      <b/>
      <sz val="8"/>
      <color indexed="12"/>
      <name val="Arial"/>
      <family val="2"/>
    </font>
    <font>
      <sz val="9"/>
      <name val="Arial"/>
      <family val="2"/>
    </font>
    <font>
      <i/>
      <sz val="9"/>
      <name val="Arial"/>
      <family val="2"/>
    </font>
    <font>
      <sz val="9"/>
      <color indexed="8"/>
      <name val="Arial"/>
      <family val="2"/>
    </font>
    <font>
      <sz val="8"/>
      <color indexed="12"/>
      <name val="Arial"/>
      <family val="2"/>
    </font>
    <font>
      <b/>
      <i/>
      <sz val="9"/>
      <name val="Arial"/>
      <family val="2"/>
    </font>
    <font>
      <sz val="8"/>
      <color indexed="8"/>
      <name val="Arial"/>
      <family val="2"/>
    </font>
    <font>
      <sz val="8"/>
      <color indexed="10"/>
      <name val="Arial"/>
      <family val="2"/>
    </font>
    <font>
      <sz val="8"/>
      <color indexed="48"/>
      <name val="Arial"/>
      <family val="2"/>
    </font>
    <font>
      <b/>
      <sz val="10"/>
      <name val="Arial Narrow"/>
      <family val="2"/>
    </font>
    <font>
      <sz val="10"/>
      <name val="Arial Narrow"/>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indexed="43"/>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5" fillId="0" borderId="0"/>
    <xf numFmtId="0" fontId="15"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43" fontId="15" fillId="0" borderId="0" applyFont="0" applyFill="0" applyBorder="0" applyAlignment="0" applyProtection="0"/>
    <xf numFmtId="0" fontId="1" fillId="0" borderId="0"/>
  </cellStyleXfs>
  <cellXfs count="128">
    <xf numFmtId="0" fontId="0" fillId="0" borderId="0" xfId="0"/>
    <xf numFmtId="0" fontId="0" fillId="0" borderId="0" xfId="0" applyAlignment="1">
      <alignment horizontal="center"/>
    </xf>
    <xf numFmtId="41" fontId="0" fillId="0" borderId="0" xfId="0" applyNumberFormat="1"/>
    <xf numFmtId="164" fontId="0" fillId="0" borderId="0" xfId="0" applyNumberFormat="1"/>
    <xf numFmtId="165" fontId="0" fillId="0" borderId="0" xfId="0" applyNumberFormat="1"/>
    <xf numFmtId="0" fontId="15" fillId="0" borderId="0" xfId="0" applyNumberFormat="1" applyFont="1" applyAlignment="1"/>
    <xf numFmtId="0" fontId="15" fillId="0" borderId="0" xfId="0" applyNumberFormat="1" applyFont="1"/>
    <xf numFmtId="0" fontId="15" fillId="0" borderId="0" xfId="0" applyFont="1"/>
    <xf numFmtId="0" fontId="15" fillId="0" borderId="0" xfId="0" applyFont="1" applyAlignment="1">
      <alignment horizontal="center" wrapText="1"/>
    </xf>
    <xf numFmtId="0" fontId="15" fillId="0" borderId="10" xfId="0" applyFont="1" applyBorder="1" applyAlignment="1">
      <alignment horizontal="center" wrapText="1"/>
    </xf>
    <xf numFmtId="0" fontId="15" fillId="0" borderId="0" xfId="0" applyNumberFormat="1" applyFont="1" applyAlignment="1">
      <alignment horizontal="center"/>
    </xf>
    <xf numFmtId="41" fontId="15" fillId="0" borderId="0" xfId="0" applyNumberFormat="1" applyFont="1"/>
    <xf numFmtId="43" fontId="15" fillId="0" borderId="0" xfId="0" applyNumberFormat="1" applyFont="1"/>
    <xf numFmtId="0" fontId="22" fillId="0" borderId="0" xfId="0" applyNumberFormat="1" applyFont="1"/>
    <xf numFmtId="41" fontId="22" fillId="0" borderId="0" xfId="0" applyNumberFormat="1" applyFont="1"/>
    <xf numFmtId="164" fontId="23" fillId="0" borderId="0" xfId="0" applyNumberFormat="1" applyFont="1"/>
    <xf numFmtId="0" fontId="22" fillId="0" borderId="0" xfId="0" applyFont="1"/>
    <xf numFmtId="164" fontId="24" fillId="0" borderId="0" xfId="0" applyNumberFormat="1" applyFont="1"/>
    <xf numFmtId="41" fontId="25" fillId="0" borderId="0" xfId="0" applyNumberFormat="1" applyFont="1"/>
    <xf numFmtId="0" fontId="15" fillId="0" borderId="0" xfId="43" applyNumberFormat="1" applyFont="1"/>
    <xf numFmtId="0" fontId="15" fillId="0" borderId="0" xfId="0" applyNumberFormat="1" applyFont="1" applyFill="1"/>
    <xf numFmtId="0" fontId="15" fillId="0" borderId="0" xfId="0" applyNumberFormat="1" applyFont="1" applyAlignment="1">
      <alignment wrapText="1"/>
    </xf>
    <xf numFmtId="164" fontId="15" fillId="0" borderId="0" xfId="0" applyNumberFormat="1" applyFont="1"/>
    <xf numFmtId="0" fontId="15" fillId="0" borderId="11" xfId="0" applyNumberFormat="1" applyFont="1" applyBorder="1"/>
    <xf numFmtId="41" fontId="15" fillId="0" borderId="11" xfId="0" applyNumberFormat="1" applyFont="1" applyBorder="1"/>
    <xf numFmtId="164" fontId="15" fillId="0" borderId="11" xfId="0" applyNumberFormat="1" applyFont="1" applyBorder="1"/>
    <xf numFmtId="0" fontId="15" fillId="0" borderId="0" xfId="0" applyNumberFormat="1" applyFont="1" applyBorder="1"/>
    <xf numFmtId="41" fontId="15" fillId="0" borderId="0" xfId="0" applyNumberFormat="1" applyFont="1" applyBorder="1"/>
    <xf numFmtId="164" fontId="15" fillId="0" borderId="0" xfId="0" applyNumberFormat="1" applyFont="1" applyBorder="1"/>
    <xf numFmtId="0" fontId="15" fillId="0" borderId="0" xfId="0" applyNumberFormat="1" applyFont="1" applyBorder="1" applyAlignment="1"/>
    <xf numFmtId="0" fontId="15" fillId="0" borderId="0" xfId="0" applyFont="1" applyBorder="1"/>
    <xf numFmtId="0" fontId="15" fillId="0" borderId="10" xfId="0" applyNumberFormat="1" applyFont="1" applyBorder="1" applyAlignment="1">
      <alignment horizontal="center" wrapText="1"/>
    </xf>
    <xf numFmtId="0" fontId="15" fillId="0" borderId="10" xfId="0" applyFont="1" applyBorder="1" applyAlignment="1">
      <alignment horizontal="center" wrapText="1"/>
    </xf>
    <xf numFmtId="0" fontId="26" fillId="24" borderId="0" xfId="0" applyFont="1" applyFill="1" applyAlignment="1"/>
    <xf numFmtId="0" fontId="27" fillId="24" borderId="0" xfId="0" applyFont="1" applyFill="1"/>
    <xf numFmtId="165" fontId="27" fillId="24" borderId="0" xfId="43" applyNumberFormat="1" applyFont="1" applyFill="1" applyBorder="1"/>
    <xf numFmtId="0" fontId="27" fillId="0" borderId="0" xfId="0" applyFont="1" applyFill="1"/>
    <xf numFmtId="0" fontId="28" fillId="24" borderId="0" xfId="0" applyFont="1" applyFill="1" applyBorder="1" applyAlignment="1">
      <alignment horizontal="left"/>
    </xf>
    <xf numFmtId="41" fontId="27" fillId="24" borderId="0" xfId="0" applyNumberFormat="1" applyFont="1" applyFill="1" applyBorder="1" applyAlignment="1">
      <alignment horizontal="left"/>
    </xf>
    <xf numFmtId="0" fontId="27" fillId="0" borderId="0" xfId="0" applyFont="1" applyFill="1" applyBorder="1"/>
    <xf numFmtId="0" fontId="29" fillId="24" borderId="0" xfId="0" applyFont="1" applyFill="1" applyBorder="1" applyAlignment="1">
      <alignment horizontal="left"/>
    </xf>
    <xf numFmtId="41" fontId="27" fillId="24" borderId="0" xfId="0" applyNumberFormat="1" applyFont="1" applyFill="1"/>
    <xf numFmtId="0" fontId="29" fillId="24" borderId="0" xfId="0" applyFont="1" applyFill="1" applyBorder="1"/>
    <xf numFmtId="41" fontId="27" fillId="24" borderId="0" xfId="0" applyNumberFormat="1" applyFont="1" applyFill="1" applyBorder="1"/>
    <xf numFmtId="0" fontId="29" fillId="25" borderId="12" xfId="0" applyFont="1" applyFill="1" applyBorder="1" applyAlignment="1">
      <alignment horizontal="center" vertical="center"/>
    </xf>
    <xf numFmtId="165" fontId="29" fillId="25" borderId="12" xfId="43" applyNumberFormat="1" applyFont="1" applyFill="1" applyBorder="1" applyAlignment="1"/>
    <xf numFmtId="165" fontId="29" fillId="25" borderId="13" xfId="43" applyNumberFormat="1" applyFont="1" applyFill="1" applyBorder="1" applyAlignment="1"/>
    <xf numFmtId="165" fontId="29" fillId="25" borderId="14" xfId="43" applyNumberFormat="1" applyFont="1" applyFill="1" applyBorder="1" applyAlignment="1"/>
    <xf numFmtId="165" fontId="29" fillId="25" borderId="15" xfId="43" applyNumberFormat="1" applyFont="1" applyFill="1" applyBorder="1" applyAlignment="1"/>
    <xf numFmtId="0" fontId="29" fillId="25" borderId="16" xfId="0" applyFont="1" applyFill="1" applyBorder="1" applyAlignment="1">
      <alignment horizontal="center" vertical="center"/>
    </xf>
    <xf numFmtId="0" fontId="30" fillId="25" borderId="16" xfId="0" applyFont="1" applyFill="1" applyBorder="1" applyAlignment="1">
      <alignment horizontal="center" vertical="center" wrapText="1"/>
    </xf>
    <xf numFmtId="165" fontId="29" fillId="25" borderId="17" xfId="43" applyNumberFormat="1" applyFont="1" applyFill="1" applyBorder="1" applyAlignment="1">
      <alignment horizontal="center"/>
    </xf>
    <xf numFmtId="165" fontId="29" fillId="25" borderId="11" xfId="43" applyNumberFormat="1" applyFont="1" applyFill="1" applyBorder="1" applyAlignment="1">
      <alignment horizontal="center"/>
    </xf>
    <xf numFmtId="165" fontId="29" fillId="25" borderId="18" xfId="43" applyNumberFormat="1" applyFont="1" applyFill="1" applyBorder="1" applyAlignment="1">
      <alignment horizontal="center"/>
    </xf>
    <xf numFmtId="0" fontId="29" fillId="25" borderId="16" xfId="0" applyFont="1" applyFill="1" applyBorder="1" applyAlignment="1">
      <alignment horizontal="center" vertical="center" wrapText="1"/>
    </xf>
    <xf numFmtId="0" fontId="29" fillId="25" borderId="19" xfId="0" applyFont="1" applyFill="1" applyBorder="1" applyAlignment="1">
      <alignment horizontal="center" vertical="center" wrapText="1"/>
    </xf>
    <xf numFmtId="165" fontId="33" fillId="25" borderId="19" xfId="43" applyNumberFormat="1" applyFont="1" applyFill="1" applyBorder="1" applyAlignment="1">
      <alignment horizontal="center" vertical="center" wrapText="1"/>
    </xf>
    <xf numFmtId="0" fontId="29" fillId="25" borderId="20" xfId="0" applyFont="1" applyFill="1" applyBorder="1" applyAlignment="1">
      <alignment horizontal="center" vertical="center"/>
    </xf>
    <xf numFmtId="0" fontId="0" fillId="0" borderId="21" xfId="0" applyBorder="1"/>
    <xf numFmtId="0" fontId="29" fillId="25" borderId="10" xfId="0" applyFont="1" applyFill="1" applyBorder="1" applyAlignment="1">
      <alignment horizontal="center" vertical="center" wrapText="1"/>
    </xf>
    <xf numFmtId="0" fontId="29" fillId="25" borderId="21" xfId="0" applyFont="1" applyFill="1" applyBorder="1" applyAlignment="1">
      <alignment horizontal="center" vertical="center" wrapText="1"/>
    </xf>
    <xf numFmtId="0" fontId="29" fillId="25" borderId="18" xfId="0" applyFont="1" applyFill="1" applyBorder="1" applyAlignment="1">
      <alignment horizontal="center" vertical="center" wrapText="1"/>
    </xf>
    <xf numFmtId="165" fontId="33" fillId="25" borderId="18" xfId="43" applyNumberFormat="1" applyFont="1" applyFill="1" applyBorder="1" applyAlignment="1">
      <alignment horizontal="center" vertical="center" wrapText="1"/>
    </xf>
    <xf numFmtId="165" fontId="33" fillId="25" borderId="18" xfId="43" applyNumberFormat="1" applyFont="1" applyFill="1" applyBorder="1" applyAlignment="1">
      <alignment horizontal="center" vertical="center" wrapText="1"/>
    </xf>
    <xf numFmtId="0" fontId="29" fillId="0" borderId="0" xfId="0" applyFont="1" applyAlignment="1">
      <alignment horizontal="center"/>
    </xf>
    <xf numFmtId="165" fontId="27" fillId="0" borderId="0" xfId="43" applyNumberFormat="1" applyFont="1" applyBorder="1"/>
    <xf numFmtId="0" fontId="27" fillId="0" borderId="0" xfId="0" applyFont="1"/>
    <xf numFmtId="0" fontId="29" fillId="0" borderId="0" xfId="0" applyFont="1" applyAlignment="1">
      <alignment horizontal="left"/>
    </xf>
    <xf numFmtId="0" fontId="35" fillId="0" borderId="0" xfId="0" applyFont="1" applyAlignment="1">
      <alignment horizontal="left" indent="1"/>
    </xf>
    <xf numFmtId="165" fontId="36" fillId="0" borderId="11" xfId="43" applyNumberFormat="1" applyFont="1" applyBorder="1" applyAlignment="1">
      <alignment horizontal="right"/>
    </xf>
    <xf numFmtId="165" fontId="37" fillId="0" borderId="0" xfId="43" applyNumberFormat="1" applyFont="1" applyBorder="1" applyAlignment="1"/>
    <xf numFmtId="166" fontId="27" fillId="0" borderId="0" xfId="0" applyNumberFormat="1" applyFont="1"/>
    <xf numFmtId="0" fontId="27" fillId="0" borderId="0" xfId="0" applyFont="1" applyAlignment="1">
      <alignment horizontal="left" indent="1"/>
    </xf>
    <xf numFmtId="41" fontId="38" fillId="0" borderId="0" xfId="44" applyNumberFormat="1" applyFont="1" applyFill="1"/>
    <xf numFmtId="165" fontId="36" fillId="0" borderId="0" xfId="43" applyNumberFormat="1" applyFont="1"/>
    <xf numFmtId="165" fontId="37" fillId="0" borderId="0" xfId="43" applyNumberFormat="1" applyFont="1" applyAlignment="1"/>
    <xf numFmtId="0" fontId="27" fillId="0" borderId="0" xfId="0" applyFont="1" applyAlignment="1" applyProtection="1">
      <alignment horizontal="left" indent="1"/>
      <protection locked="0"/>
    </xf>
    <xf numFmtId="165" fontId="36" fillId="0" borderId="0" xfId="43" applyNumberFormat="1" applyFont="1" applyBorder="1"/>
    <xf numFmtId="165" fontId="36" fillId="0" borderId="11" xfId="43" applyNumberFormat="1" applyFont="1" applyBorder="1"/>
    <xf numFmtId="165" fontId="36" fillId="0" borderId="0" xfId="43" applyNumberFormat="1" applyFont="1" applyFill="1" applyBorder="1"/>
    <xf numFmtId="165" fontId="36" fillId="0" borderId="11" xfId="43" applyNumberFormat="1" applyFont="1" applyFill="1" applyBorder="1"/>
    <xf numFmtId="165" fontId="36" fillId="0" borderId="0" xfId="43" applyNumberFormat="1" applyFont="1" applyFill="1"/>
    <xf numFmtId="165" fontId="27" fillId="0" borderId="0" xfId="0" applyNumberFormat="1" applyFont="1"/>
    <xf numFmtId="0" fontId="27" fillId="0" borderId="0" xfId="0" quotePrefix="1" applyFont="1" applyAlignment="1">
      <alignment horizontal="left" indent="1"/>
    </xf>
    <xf numFmtId="0" fontId="39" fillId="0" borderId="0" xfId="0" applyFont="1" applyAlignment="1">
      <alignment horizontal="left" indent="1"/>
    </xf>
    <xf numFmtId="37" fontId="36" fillId="0" borderId="11" xfId="43" applyNumberFormat="1" applyFont="1" applyBorder="1" applyAlignment="1">
      <alignment horizontal="right"/>
    </xf>
    <xf numFmtId="0" fontId="27" fillId="0" borderId="0" xfId="0" applyFont="1" applyAlignment="1">
      <alignment horizontal="left" wrapText="1" indent="2"/>
    </xf>
    <xf numFmtId="37" fontId="36" fillId="0" borderId="0" xfId="43" applyNumberFormat="1" applyFont="1"/>
    <xf numFmtId="0" fontId="27" fillId="0" borderId="0" xfId="0" applyFont="1" applyAlignment="1">
      <alignment horizontal="left" indent="3"/>
    </xf>
    <xf numFmtId="0" fontId="27" fillId="0" borderId="0" xfId="0" applyFont="1" applyAlignment="1">
      <alignment horizontal="left" indent="4"/>
    </xf>
    <xf numFmtId="0" fontId="27" fillId="0" borderId="0" xfId="0" applyFont="1" applyAlignment="1">
      <alignment horizontal="left" indent="2"/>
    </xf>
    <xf numFmtId="0" fontId="27" fillId="0" borderId="0" xfId="0" applyFont="1" applyAlignment="1">
      <alignment horizontal="left" wrapText="1" indent="3"/>
    </xf>
    <xf numFmtId="37" fontId="37" fillId="0" borderId="0" xfId="43" applyNumberFormat="1" applyFont="1" applyAlignment="1"/>
    <xf numFmtId="0" fontId="27" fillId="0" borderId="0" xfId="0" applyFont="1" applyFill="1" applyAlignment="1">
      <alignment horizontal="left" indent="1"/>
    </xf>
    <xf numFmtId="0" fontId="29" fillId="0" borderId="0" xfId="0" applyFont="1" applyAlignment="1">
      <alignment wrapText="1"/>
    </xf>
    <xf numFmtId="165" fontId="36" fillId="0" borderId="22" xfId="43" applyNumberFormat="1" applyFont="1" applyBorder="1"/>
    <xf numFmtId="0" fontId="29" fillId="0" borderId="0" xfId="0" applyFont="1" applyAlignment="1">
      <alignment horizontal="left" indent="1"/>
    </xf>
    <xf numFmtId="165" fontId="37" fillId="0" borderId="0" xfId="43" applyNumberFormat="1" applyFont="1" applyFill="1" applyAlignment="1"/>
    <xf numFmtId="0" fontId="27" fillId="26" borderId="0" xfId="0" applyFont="1" applyFill="1" applyAlignment="1">
      <alignment horizontal="left" indent="1"/>
    </xf>
    <xf numFmtId="165" fontId="36" fillId="26" borderId="0" xfId="43" applyNumberFormat="1" applyFont="1" applyFill="1"/>
    <xf numFmtId="41" fontId="37" fillId="26" borderId="0" xfId="43" applyNumberFormat="1" applyFont="1" applyFill="1" applyAlignment="1"/>
    <xf numFmtId="165" fontId="37" fillId="26" borderId="0" xfId="43" applyNumberFormat="1" applyFont="1" applyFill="1" applyAlignment="1"/>
    <xf numFmtId="0" fontId="27" fillId="26" borderId="0" xfId="0" applyFont="1" applyFill="1" applyAlignment="1">
      <alignment horizontal="left" wrapText="1" indent="2"/>
    </xf>
    <xf numFmtId="0" fontId="27" fillId="0" borderId="0" xfId="0" applyFont="1" applyAlignment="1">
      <alignment horizontal="left" wrapText="1" indent="1"/>
    </xf>
    <xf numFmtId="165" fontId="36" fillId="0" borderId="22" xfId="43" applyNumberFormat="1" applyFont="1" applyBorder="1" applyAlignment="1">
      <alignment horizontal="right"/>
    </xf>
    <xf numFmtId="165" fontId="37" fillId="0" borderId="11" xfId="43" applyNumberFormat="1" applyFont="1" applyBorder="1" applyAlignment="1"/>
    <xf numFmtId="0" fontId="29" fillId="0" borderId="0" xfId="0" applyFont="1" applyAlignment="1">
      <alignment horizontal="left" wrapText="1" indent="1"/>
    </xf>
    <xf numFmtId="0" fontId="29" fillId="0" borderId="0" xfId="0" applyFont="1" applyFill="1" applyAlignment="1">
      <alignment horizontal="left"/>
    </xf>
    <xf numFmtId="165" fontId="26" fillId="0" borderId="23" xfId="43" applyNumberFormat="1" applyFont="1" applyFill="1" applyBorder="1"/>
    <xf numFmtId="165" fontId="40" fillId="0" borderId="23" xfId="43" applyNumberFormat="1" applyFont="1" applyFill="1" applyBorder="1" applyAlignment="1"/>
    <xf numFmtId="0" fontId="29" fillId="0" borderId="0" xfId="0" applyFont="1" applyFill="1"/>
    <xf numFmtId="0" fontId="39" fillId="0" borderId="0" xfId="0" applyFont="1" applyBorder="1"/>
    <xf numFmtId="0" fontId="27" fillId="0" borderId="0" xfId="0" applyFont="1" applyBorder="1"/>
    <xf numFmtId="3" fontId="27" fillId="0" borderId="0" xfId="0" applyNumberFormat="1" applyFont="1" applyBorder="1"/>
    <xf numFmtId="9" fontId="27" fillId="0" borderId="0" xfId="0" applyNumberFormat="1" applyFont="1" applyBorder="1"/>
    <xf numFmtId="0" fontId="27" fillId="0" borderId="0" xfId="0" applyFont="1" applyBorder="1" applyAlignment="1">
      <alignment horizontal="left" wrapText="1"/>
    </xf>
    <xf numFmtId="165" fontId="27" fillId="0" borderId="0" xfId="0" applyNumberFormat="1" applyFont="1" applyBorder="1"/>
    <xf numFmtId="165" fontId="41" fillId="0" borderId="0" xfId="43" applyNumberFormat="1" applyFont="1" applyBorder="1"/>
    <xf numFmtId="41" fontId="27" fillId="0" borderId="0" xfId="0" applyNumberFormat="1" applyFont="1" applyBorder="1"/>
    <xf numFmtId="0" fontId="42" fillId="0" borderId="0" xfId="0" applyFont="1" applyBorder="1"/>
    <xf numFmtId="41" fontId="43" fillId="0" borderId="0" xfId="0" applyNumberFormat="1" applyFont="1" applyBorder="1"/>
    <xf numFmtId="41" fontId="41" fillId="0" borderId="0" xfId="0" applyNumberFormat="1" applyFont="1" applyBorder="1"/>
    <xf numFmtId="41" fontId="41" fillId="0" borderId="0" xfId="0" applyNumberFormat="1" applyFont="1"/>
    <xf numFmtId="41" fontId="27" fillId="0" borderId="0" xfId="0" applyNumberFormat="1" applyFont="1" applyFill="1" applyBorder="1"/>
    <xf numFmtId="165" fontId="44" fillId="0" borderId="0" xfId="43" applyNumberFormat="1" applyFont="1" applyBorder="1"/>
    <xf numFmtId="165" fontId="44" fillId="0" borderId="0" xfId="43" applyNumberFormat="1" applyFont="1" applyFill="1" applyBorder="1"/>
    <xf numFmtId="165" fontId="45" fillId="0" borderId="0" xfId="43" applyNumberFormat="1" applyFont="1" applyBorder="1"/>
    <xf numFmtId="165" fontId="45" fillId="0" borderId="0" xfId="43" applyNumberFormat="1" applyFont="1" applyFill="1" applyBorder="1"/>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3"/>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 3 2" xfId="44"/>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a:ea typeface="Arial"/>
                <a:cs typeface="Arial"/>
              </a:defRPr>
            </a:pPr>
            <a:r>
              <a:rPr lang="en-PH" sz="1400" b="1" i="0" u="none" strike="noStrike" baseline="0">
                <a:solidFill>
                  <a:srgbClr val="000000"/>
                </a:solidFill>
                <a:latin typeface="Arial"/>
                <a:cs typeface="Arial"/>
              </a:rPr>
              <a:t>ALL DEPARTMENTS: </a:t>
            </a:r>
          </a:p>
          <a:p>
            <a:pPr>
              <a:defRPr sz="1400" b="1" i="0" u="none" strike="noStrike" baseline="0">
                <a:solidFill>
                  <a:srgbClr val="000000"/>
                </a:solidFill>
                <a:latin typeface="Arial"/>
                <a:ea typeface="Arial"/>
                <a:cs typeface="Arial"/>
              </a:defRPr>
            </a:pPr>
            <a:r>
              <a:rPr lang="en-PH" sz="1400" b="1" i="0" u="none" strike="noStrike" baseline="0">
                <a:solidFill>
                  <a:srgbClr val="000000"/>
                </a:solidFill>
                <a:latin typeface="Arial"/>
                <a:cs typeface="Arial"/>
              </a:rPr>
              <a:t>NCAs CREDITED VS NCA UTILIZATION </a:t>
            </a:r>
          </a:p>
          <a:p>
            <a:pPr>
              <a:defRPr sz="1400" b="1" i="0" u="none" strike="noStrike" baseline="0">
                <a:solidFill>
                  <a:srgbClr val="000000"/>
                </a:solidFill>
                <a:latin typeface="Arial"/>
                <a:ea typeface="Arial"/>
                <a:cs typeface="Arial"/>
              </a:defRPr>
            </a:pPr>
            <a:r>
              <a:rPr lang="en-PH" sz="1400" b="1" i="0" u="none" strike="noStrike" baseline="0">
                <a:solidFill>
                  <a:srgbClr val="000000"/>
                </a:solidFill>
                <a:latin typeface="Arial"/>
                <a:cs typeface="Arial"/>
              </a:rPr>
              <a:t>JANUARY-OCTOBER 2016</a:t>
            </a:r>
            <a:endParaRPr lang="en-PH" sz="800" b="1" i="0" u="none" strike="noStrike" baseline="0">
              <a:solidFill>
                <a:srgbClr val="000000"/>
              </a:solidFill>
              <a:latin typeface="Arial"/>
              <a:cs typeface="Arial"/>
            </a:endParaRPr>
          </a:p>
          <a:p>
            <a:pPr>
              <a:defRPr sz="1400" b="1" i="0" u="none" strike="noStrike" baseline="0">
                <a:solidFill>
                  <a:srgbClr val="000000"/>
                </a:solidFill>
                <a:latin typeface="Arial"/>
                <a:ea typeface="Arial"/>
                <a:cs typeface="Arial"/>
              </a:defRPr>
            </a:pPr>
            <a:endParaRPr lang="en-PH" sz="800" b="1" i="0" u="none" strike="noStrike" baseline="0">
              <a:solidFill>
                <a:srgbClr val="000000"/>
              </a:solidFill>
              <a:latin typeface="Arial"/>
              <a:cs typeface="Arial"/>
            </a:endParaRPr>
          </a:p>
        </c:rich>
      </c:tx>
      <c:layout>
        <c:manualLayout>
          <c:xMode val="edge"/>
          <c:yMode val="edge"/>
          <c:x val="0.43906655142610201"/>
          <c:y val="7.6805030729512787E-3"/>
        </c:manualLayout>
      </c:layout>
      <c:overlay val="0"/>
      <c:spPr>
        <a:solidFill>
          <a:srgbClr val="FFFFFF"/>
        </a:solidFill>
        <a:ln w="25400">
          <a:noFill/>
        </a:ln>
      </c:spPr>
    </c:title>
    <c:autoTitleDeleted val="0"/>
    <c:plotArea>
      <c:layout>
        <c:manualLayout>
          <c:layoutTarget val="inner"/>
          <c:xMode val="edge"/>
          <c:yMode val="edge"/>
          <c:x val="0.25237683664649957"/>
          <c:y val="0.1597544639173866"/>
          <c:w val="0.6966292134831461"/>
          <c:h val="0.5898626360026582"/>
        </c:manualLayout>
      </c:layout>
      <c:barChart>
        <c:barDir val="col"/>
        <c:grouping val="clustered"/>
        <c:varyColors val="0"/>
        <c:ser>
          <c:idx val="0"/>
          <c:order val="0"/>
          <c:tx>
            <c:strRef>
              <c:f>Graph!$A$5</c:f>
              <c:strCache>
                <c:ptCount val="1"/>
                <c:pt idx="0">
                  <c:v>Monthly NCA Credited</c:v>
                </c:pt>
              </c:strCache>
            </c:strRef>
          </c:tx>
          <c:spPr>
            <a:solidFill>
              <a:srgbClr val="FFFF00"/>
            </a:solidFill>
            <a:ln w="12700">
              <a:solidFill>
                <a:srgbClr val="000000"/>
              </a:solidFill>
              <a:prstDash val="solid"/>
            </a:ln>
          </c:spPr>
          <c:invertIfNegative val="0"/>
          <c:cat>
            <c:strRef>
              <c:f>Graph!$B$4:$K$4</c:f>
              <c:strCache>
                <c:ptCount val="10"/>
                <c:pt idx="0">
                  <c:v>JAN</c:v>
                </c:pt>
                <c:pt idx="1">
                  <c:v>FEB</c:v>
                </c:pt>
                <c:pt idx="2">
                  <c:v>MAR</c:v>
                </c:pt>
                <c:pt idx="3">
                  <c:v>APR</c:v>
                </c:pt>
                <c:pt idx="4">
                  <c:v>MAY</c:v>
                </c:pt>
                <c:pt idx="5">
                  <c:v>JUNE</c:v>
                </c:pt>
                <c:pt idx="6">
                  <c:v>JULY</c:v>
                </c:pt>
                <c:pt idx="7">
                  <c:v>AUGUST</c:v>
                </c:pt>
                <c:pt idx="8">
                  <c:v>SEPTEMBER</c:v>
                </c:pt>
                <c:pt idx="9">
                  <c:v>OCTOBER</c:v>
                </c:pt>
              </c:strCache>
            </c:strRef>
          </c:cat>
          <c:val>
            <c:numRef>
              <c:f>Graph!$B$5:$K$5</c:f>
              <c:numCache>
                <c:formatCode>_(* #,##0_);_(* \(#,##0\);_(* "-"_);_(@_)</c:formatCode>
                <c:ptCount val="10"/>
                <c:pt idx="0">
                  <c:v>149935.60999999999</c:v>
                </c:pt>
                <c:pt idx="1">
                  <c:v>150700.29800000001</c:v>
                </c:pt>
                <c:pt idx="2">
                  <c:v>163692.65</c:v>
                </c:pt>
                <c:pt idx="3">
                  <c:v>185936.587</c:v>
                </c:pt>
                <c:pt idx="4">
                  <c:v>191265.86499999999</c:v>
                </c:pt>
                <c:pt idx="5">
                  <c:v>173583.93100000001</c:v>
                </c:pt>
                <c:pt idx="6">
                  <c:v>200155.43</c:v>
                </c:pt>
                <c:pt idx="7">
                  <c:v>167780.55100000001</c:v>
                </c:pt>
                <c:pt idx="8">
                  <c:v>179696.60699999999</c:v>
                </c:pt>
                <c:pt idx="9">
                  <c:v>192648.386</c:v>
                </c:pt>
              </c:numCache>
            </c:numRef>
          </c:val>
        </c:ser>
        <c:ser>
          <c:idx val="2"/>
          <c:order val="1"/>
          <c:tx>
            <c:strRef>
              <c:f>Graph!$A$6</c:f>
              <c:strCache>
                <c:ptCount val="1"/>
                <c:pt idx="0">
                  <c:v>Monthly NCA Utilized</c:v>
                </c:pt>
              </c:strCache>
            </c:strRef>
          </c:tx>
          <c:spPr>
            <a:solidFill>
              <a:srgbClr val="FF0000"/>
            </a:solidFill>
            <a:ln w="12700">
              <a:solidFill>
                <a:srgbClr val="000000"/>
              </a:solidFill>
              <a:prstDash val="solid"/>
            </a:ln>
          </c:spPr>
          <c:invertIfNegative val="0"/>
          <c:cat>
            <c:strRef>
              <c:f>Graph!$B$4:$K$4</c:f>
              <c:strCache>
                <c:ptCount val="10"/>
                <c:pt idx="0">
                  <c:v>JAN</c:v>
                </c:pt>
                <c:pt idx="1">
                  <c:v>FEB</c:v>
                </c:pt>
                <c:pt idx="2">
                  <c:v>MAR</c:v>
                </c:pt>
                <c:pt idx="3">
                  <c:v>APR</c:v>
                </c:pt>
                <c:pt idx="4">
                  <c:v>MAY</c:v>
                </c:pt>
                <c:pt idx="5">
                  <c:v>JUNE</c:v>
                </c:pt>
                <c:pt idx="6">
                  <c:v>JULY</c:v>
                </c:pt>
                <c:pt idx="7">
                  <c:v>AUGUST</c:v>
                </c:pt>
                <c:pt idx="8">
                  <c:v>SEPTEMBER</c:v>
                </c:pt>
                <c:pt idx="9">
                  <c:v>OCTOBER</c:v>
                </c:pt>
              </c:strCache>
            </c:strRef>
          </c:cat>
          <c:val>
            <c:numRef>
              <c:f>Graph!$B$6:$K$6</c:f>
              <c:numCache>
                <c:formatCode>_(* #,##0_);_(* \(#,##0\);_(* "-"_);_(@_)</c:formatCode>
                <c:ptCount val="10"/>
                <c:pt idx="0">
                  <c:v>111023.224</c:v>
                </c:pt>
                <c:pt idx="1">
                  <c:v>132431.35699999999</c:v>
                </c:pt>
                <c:pt idx="2">
                  <c:v>200691.598</c:v>
                </c:pt>
                <c:pt idx="3">
                  <c:v>151134.962</c:v>
                </c:pt>
                <c:pt idx="4">
                  <c:v>180036.236</c:v>
                </c:pt>
                <c:pt idx="5">
                  <c:v>196423.1</c:v>
                </c:pt>
                <c:pt idx="6">
                  <c:v>155862.21599999999</c:v>
                </c:pt>
                <c:pt idx="7">
                  <c:v>139172.59</c:v>
                </c:pt>
                <c:pt idx="8">
                  <c:v>213450.41099999999</c:v>
                </c:pt>
                <c:pt idx="9">
                  <c:v>131088.64000000001</c:v>
                </c:pt>
              </c:numCache>
            </c:numRef>
          </c:val>
        </c:ser>
        <c:dLbls>
          <c:showLegendKey val="0"/>
          <c:showVal val="0"/>
          <c:showCatName val="0"/>
          <c:showSerName val="0"/>
          <c:showPercent val="0"/>
          <c:showBubbleSize val="0"/>
        </c:dLbls>
        <c:gapWidth val="150"/>
        <c:axId val="245616464"/>
        <c:axId val="245615344"/>
      </c:barChart>
      <c:lineChart>
        <c:grouping val="standard"/>
        <c:varyColors val="0"/>
        <c:ser>
          <c:idx val="3"/>
          <c:order val="2"/>
          <c:tx>
            <c:strRef>
              <c:f>Graph!$A$7</c:f>
              <c:strCache>
                <c:ptCount val="1"/>
                <c:pt idx="0">
                  <c:v>NCA Utilized / NCAs Credited - Flow</c:v>
                </c:pt>
              </c:strCache>
            </c:strRef>
          </c:tx>
          <c:spPr>
            <a:ln w="38100">
              <a:solidFill>
                <a:srgbClr val="0000FF"/>
              </a:solidFill>
              <a:prstDash val="solid"/>
            </a:ln>
          </c:spPr>
          <c:marker>
            <c:symbol val="x"/>
            <c:size val="8"/>
            <c:spPr>
              <a:solidFill>
                <a:srgbClr val="0000FF"/>
              </a:solidFill>
              <a:ln>
                <a:solidFill>
                  <a:srgbClr val="0000FF"/>
                </a:solidFill>
                <a:prstDash val="solid"/>
              </a:ln>
            </c:spPr>
          </c:marker>
          <c:cat>
            <c:strRef>
              <c:f>Graph!$B$4:$K$4</c:f>
              <c:strCache>
                <c:ptCount val="10"/>
                <c:pt idx="0">
                  <c:v>JAN</c:v>
                </c:pt>
                <c:pt idx="1">
                  <c:v>FEB</c:v>
                </c:pt>
                <c:pt idx="2">
                  <c:v>MAR</c:v>
                </c:pt>
                <c:pt idx="3">
                  <c:v>APR</c:v>
                </c:pt>
                <c:pt idx="4">
                  <c:v>MAY</c:v>
                </c:pt>
                <c:pt idx="5">
                  <c:v>JUNE</c:v>
                </c:pt>
                <c:pt idx="6">
                  <c:v>JULY</c:v>
                </c:pt>
                <c:pt idx="7">
                  <c:v>AUGUST</c:v>
                </c:pt>
                <c:pt idx="8">
                  <c:v>SEPTEMBER</c:v>
                </c:pt>
                <c:pt idx="9">
                  <c:v>OCTOBER</c:v>
                </c:pt>
              </c:strCache>
            </c:strRef>
          </c:cat>
          <c:val>
            <c:numRef>
              <c:f>Graph!$B$7:$K$7</c:f>
              <c:numCache>
                <c:formatCode>_(* #,##0_);_(* \(#,##0\);_(* "-"??_);_(@_)</c:formatCode>
                <c:ptCount val="10"/>
                <c:pt idx="0">
                  <c:v>74.047268690873381</c:v>
                </c:pt>
                <c:pt idx="1">
                  <c:v>87.87730267129264</c:v>
                </c:pt>
                <c:pt idx="2">
                  <c:v>122.60269352350275</c:v>
                </c:pt>
                <c:pt idx="3">
                  <c:v>81.283067759009683</c:v>
                </c:pt>
                <c:pt idx="4">
                  <c:v>94.1287856042687</c:v>
                </c:pt>
                <c:pt idx="5">
                  <c:v>113.15742123618573</c:v>
                </c:pt>
                <c:pt idx="6">
                  <c:v>77.870590870305136</c:v>
                </c:pt>
                <c:pt idx="7">
                  <c:v>82.949179252605973</c:v>
                </c:pt>
                <c:pt idx="8">
                  <c:v>118.78377369696247</c:v>
                </c:pt>
                <c:pt idx="9">
                  <c:v>68.045542826400848</c:v>
                </c:pt>
              </c:numCache>
            </c:numRef>
          </c:val>
          <c:smooth val="0"/>
        </c:ser>
        <c:ser>
          <c:idx val="4"/>
          <c:order val="3"/>
          <c:tx>
            <c:strRef>
              <c:f>Graph!$A$8</c:f>
              <c:strCache>
                <c:ptCount val="1"/>
                <c:pt idx="0">
                  <c:v>NCA UtiIized / NCAs Credited - Cumulative</c:v>
                </c:pt>
              </c:strCache>
            </c:strRef>
          </c:tx>
          <c:spPr>
            <a:ln w="38100">
              <a:solidFill>
                <a:srgbClr val="00FF00"/>
              </a:solidFill>
              <a:prstDash val="solid"/>
            </a:ln>
          </c:spPr>
          <c:marker>
            <c:symbol val="triangle"/>
            <c:size val="9"/>
            <c:spPr>
              <a:solidFill>
                <a:srgbClr val="00FF00"/>
              </a:solidFill>
              <a:ln>
                <a:solidFill>
                  <a:srgbClr val="00FF00"/>
                </a:solidFill>
                <a:prstDash val="solid"/>
              </a:ln>
            </c:spPr>
          </c:marker>
          <c:cat>
            <c:strRef>
              <c:f>Graph!$B$4:$K$4</c:f>
              <c:strCache>
                <c:ptCount val="10"/>
                <c:pt idx="0">
                  <c:v>JAN</c:v>
                </c:pt>
                <c:pt idx="1">
                  <c:v>FEB</c:v>
                </c:pt>
                <c:pt idx="2">
                  <c:v>MAR</c:v>
                </c:pt>
                <c:pt idx="3">
                  <c:v>APR</c:v>
                </c:pt>
                <c:pt idx="4">
                  <c:v>MAY</c:v>
                </c:pt>
                <c:pt idx="5">
                  <c:v>JUNE</c:v>
                </c:pt>
                <c:pt idx="6">
                  <c:v>JULY</c:v>
                </c:pt>
                <c:pt idx="7">
                  <c:v>AUGUST</c:v>
                </c:pt>
                <c:pt idx="8">
                  <c:v>SEPTEMBER</c:v>
                </c:pt>
                <c:pt idx="9">
                  <c:v>OCTOBER</c:v>
                </c:pt>
              </c:strCache>
            </c:strRef>
          </c:cat>
          <c:val>
            <c:numRef>
              <c:f>Graph!$B$8:$K$8</c:f>
              <c:numCache>
                <c:formatCode>_(* #,##0_);_(* \(#,##0\);_(* "-"??_);_(@_)</c:formatCode>
                <c:ptCount val="10"/>
                <c:pt idx="0">
                  <c:v>74.047268690873381</c:v>
                </c:pt>
                <c:pt idx="1">
                  <c:v>80.97987449988841</c:v>
                </c:pt>
                <c:pt idx="2">
                  <c:v>95.653427157930707</c:v>
                </c:pt>
                <c:pt idx="3">
                  <c:v>91.544371642432111</c:v>
                </c:pt>
                <c:pt idx="4">
                  <c:v>92.13176553054177</c:v>
                </c:pt>
                <c:pt idx="5">
                  <c:v>95.72713766213792</c:v>
                </c:pt>
                <c:pt idx="6">
                  <c:v>92.786158529656106</c:v>
                </c:pt>
                <c:pt idx="7">
                  <c:v>91.592815770524467</c:v>
                </c:pt>
                <c:pt idx="8">
                  <c:v>94.719439098853954</c:v>
                </c:pt>
                <c:pt idx="9">
                  <c:v>91.792074951934723</c:v>
                </c:pt>
              </c:numCache>
            </c:numRef>
          </c:val>
          <c:smooth val="0"/>
        </c:ser>
        <c:dLbls>
          <c:showLegendKey val="0"/>
          <c:showVal val="0"/>
          <c:showCatName val="0"/>
          <c:showSerName val="0"/>
          <c:showPercent val="0"/>
          <c:showBubbleSize val="0"/>
        </c:dLbls>
        <c:marker val="1"/>
        <c:smooth val="0"/>
        <c:axId val="245618704"/>
        <c:axId val="245619824"/>
      </c:lineChart>
      <c:catAx>
        <c:axId val="24561646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45615344"/>
        <c:crossesAt val="0"/>
        <c:auto val="0"/>
        <c:lblAlgn val="ctr"/>
        <c:lblOffset val="100"/>
        <c:tickLblSkip val="1"/>
        <c:tickMarkSkip val="1"/>
        <c:noMultiLvlLbl val="0"/>
      </c:catAx>
      <c:valAx>
        <c:axId val="245615344"/>
        <c:scaling>
          <c:orientation val="minMax"/>
          <c:max val="220000"/>
          <c:min val="50000"/>
        </c:scaling>
        <c:delete val="0"/>
        <c:axPos val="l"/>
        <c:minorGridlines>
          <c:spPr>
            <a:ln w="3175">
              <a:solidFill>
                <a:srgbClr val="000000"/>
              </a:solidFill>
              <a:prstDash val="solid"/>
            </a:ln>
          </c:spPr>
        </c:minorGridlines>
        <c:title>
          <c:tx>
            <c:rich>
              <a:bodyPr/>
              <a:lstStyle/>
              <a:p>
                <a:pPr>
                  <a:defRPr sz="1000" b="1" i="0" u="none" strike="noStrike" baseline="0">
                    <a:solidFill>
                      <a:srgbClr val="000000"/>
                    </a:solidFill>
                    <a:latin typeface="Arial"/>
                    <a:ea typeface="Arial"/>
                    <a:cs typeface="Arial"/>
                  </a:defRPr>
                </a:pPr>
                <a:r>
                  <a:rPr lang="en-PH"/>
                  <a:t>LEVELS (P MIllion)</a:t>
                </a:r>
              </a:p>
            </c:rich>
          </c:tx>
          <c:layout>
            <c:manualLayout>
              <c:xMode val="edge"/>
              <c:yMode val="edge"/>
              <c:x val="0.17891097666378566"/>
              <c:y val="0.34255043705362703"/>
            </c:manualLayout>
          </c:layout>
          <c:overlay val="0"/>
          <c:spPr>
            <a:noFill/>
            <a:ln w="25400">
              <a:noFill/>
            </a:ln>
          </c:spPr>
        </c:title>
        <c:numFmt formatCode="_(* #,##0_);_(* \(#,##0\);_(* &quot;-&quot;_);_(@_)"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45616464"/>
        <c:crosses val="autoZero"/>
        <c:crossBetween val="between"/>
        <c:majorUnit val="15000"/>
        <c:minorUnit val="10000"/>
      </c:valAx>
      <c:catAx>
        <c:axId val="245618704"/>
        <c:scaling>
          <c:orientation val="minMax"/>
        </c:scaling>
        <c:delete val="1"/>
        <c:axPos val="b"/>
        <c:numFmt formatCode="General" sourceLinked="1"/>
        <c:majorTickMark val="out"/>
        <c:minorTickMark val="none"/>
        <c:tickLblPos val="nextTo"/>
        <c:crossAx val="245619824"/>
        <c:crossesAt val="85"/>
        <c:auto val="0"/>
        <c:lblAlgn val="ctr"/>
        <c:lblOffset val="100"/>
        <c:noMultiLvlLbl val="0"/>
      </c:catAx>
      <c:valAx>
        <c:axId val="245619824"/>
        <c:scaling>
          <c:orientation val="minMax"/>
          <c:max val="130"/>
          <c:min val="50"/>
        </c:scaling>
        <c:delete val="0"/>
        <c:axPos val="r"/>
        <c:title>
          <c:tx>
            <c:rich>
              <a:bodyPr rot="5400000" vert="horz"/>
              <a:lstStyle/>
              <a:p>
                <a:pPr algn="ctr">
                  <a:defRPr sz="1000" b="1" i="0" u="none" strike="noStrike" baseline="0">
                    <a:solidFill>
                      <a:srgbClr val="000000"/>
                    </a:solidFill>
                    <a:latin typeface="Arial"/>
                    <a:ea typeface="Arial"/>
                    <a:cs typeface="Arial"/>
                  </a:defRPr>
                </a:pPr>
                <a:r>
                  <a:rPr lang="en-PH"/>
                  <a:t>NCA UTILIZATION RATES (%)</a:t>
                </a:r>
              </a:p>
            </c:rich>
          </c:tx>
          <c:layout>
            <c:manualLayout>
              <c:xMode val="edge"/>
              <c:yMode val="edge"/>
              <c:x val="0.97695188706424663"/>
              <c:y val="0.31182844079973876"/>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45618704"/>
        <c:crosses val="max"/>
        <c:crossBetween val="between"/>
        <c:majorUnit val="5"/>
        <c:minorUnit val="1"/>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123825</xdr:colOff>
      <xdr:row>10</xdr:row>
      <xdr:rowOff>9525</xdr:rowOff>
    </xdr:from>
    <xdr:to>
      <xdr:col>12</xdr:col>
      <xdr:colOff>409575</xdr:colOff>
      <xdr:row>48</xdr:row>
      <xdr:rowOff>57150</xdr:rowOff>
    </xdr:to>
    <xdr:graphicFrame macro="">
      <xdr:nvGraphicFramePr>
        <xdr:cNvPr id="307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marasigan/Desktop/CPD/ACTUAL%20DISBURSEMENT%20(BANK)/bank%20reports/2016/WEBSITE/2016%20REPORT%20ON%20NCA%20RELEASES%20AND%20UTILIZATION%20(posted%20in%20DBM%20websi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201.57\Users\mmarasigan\Desktop\CPD\Bank%20Report%20Worksheet\CY%202016\CY%202016%20Consolidated%20Bank%20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 of December"/>
      <sheetName val="As of November"/>
      <sheetName val="As of October"/>
      <sheetName val="As of September"/>
      <sheetName val="As of August"/>
      <sheetName val="As of July"/>
      <sheetName val="As of June"/>
      <sheetName val="As of May"/>
      <sheetName val="As of April"/>
      <sheetName val="As of March"/>
      <sheetName val="As of February"/>
      <sheetName val="As of January"/>
      <sheetName val="NCA RELEASES (2)"/>
      <sheetName val="all(net trust &amp;WF) (2)"/>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8">
          <cell r="O8">
            <v>10469171.832</v>
          </cell>
        </row>
        <row r="9">
          <cell r="O9">
            <v>3659717.4350000001</v>
          </cell>
        </row>
        <row r="10">
          <cell r="O10">
            <v>227413.66799999998</v>
          </cell>
        </row>
        <row r="11">
          <cell r="O11">
            <v>7983546.7689999994</v>
          </cell>
        </row>
        <row r="12">
          <cell r="O12">
            <v>36065026.740000002</v>
          </cell>
        </row>
        <row r="13">
          <cell r="O13">
            <v>2195318.2050000001</v>
          </cell>
        </row>
        <row r="14">
          <cell r="O14">
            <v>275188456.08600003</v>
          </cell>
        </row>
        <row r="15">
          <cell r="O15">
            <v>42182023.638999999</v>
          </cell>
        </row>
        <row r="16">
          <cell r="O16">
            <v>1526447.206</v>
          </cell>
        </row>
        <row r="17">
          <cell r="O17">
            <v>19860917.664000001</v>
          </cell>
        </row>
        <row r="18">
          <cell r="O18">
            <v>15932676.503</v>
          </cell>
        </row>
        <row r="19">
          <cell r="O19">
            <v>15560651.244000001</v>
          </cell>
        </row>
        <row r="20">
          <cell r="O20">
            <v>75732341.40699999</v>
          </cell>
        </row>
        <row r="21">
          <cell r="O21">
            <v>136197711.63100001</v>
          </cell>
        </row>
        <row r="22">
          <cell r="O22">
            <v>12578911.986</v>
          </cell>
        </row>
        <row r="23">
          <cell r="O23">
            <v>17179547.362999998</v>
          </cell>
        </row>
        <row r="24">
          <cell r="O24">
            <v>131973236.698</v>
          </cell>
        </row>
        <row r="25">
          <cell r="O25">
            <v>238524204.19099998</v>
          </cell>
        </row>
        <row r="26">
          <cell r="O26">
            <v>17136021.808000002</v>
          </cell>
        </row>
        <row r="27">
          <cell r="O27">
            <v>84654009.894000009</v>
          </cell>
        </row>
        <row r="28">
          <cell r="O28">
            <v>3565393.969</v>
          </cell>
        </row>
        <row r="29">
          <cell r="O29">
            <v>4121107.8940000003</v>
          </cell>
        </row>
        <row r="30">
          <cell r="O30">
            <v>50437628.482000001</v>
          </cell>
        </row>
        <row r="31">
          <cell r="O31">
            <v>5964217.977</v>
          </cell>
        </row>
        <row r="32">
          <cell r="O32">
            <v>920002.63500000001</v>
          </cell>
        </row>
        <row r="33">
          <cell r="O33">
            <v>18778955.581</v>
          </cell>
        </row>
        <row r="34">
          <cell r="O34">
            <v>2223.98</v>
          </cell>
        </row>
        <row r="35">
          <cell r="O35">
            <v>21288703.960000001</v>
          </cell>
        </row>
        <row r="36">
          <cell r="O36">
            <v>1106864.5150000001</v>
          </cell>
        </row>
        <row r="37">
          <cell r="O37">
            <v>7371965.2800000003</v>
          </cell>
        </row>
        <row r="38">
          <cell r="O38">
            <v>15057313.414000001</v>
          </cell>
        </row>
        <row r="39">
          <cell r="O39">
            <v>1612073.486</v>
          </cell>
        </row>
        <row r="40">
          <cell r="O40">
            <v>363804.34600000002</v>
          </cell>
        </row>
        <row r="41">
          <cell r="O41">
            <v>22132077.304000001</v>
          </cell>
        </row>
        <row r="42">
          <cell r="O42">
            <v>96123114.644999996</v>
          </cell>
        </row>
        <row r="43">
          <cell r="O43">
            <v>360246741.71000004</v>
          </cell>
        </row>
        <row r="44">
          <cell r="O44">
            <v>1476375.2620000001</v>
          </cell>
        </row>
        <row r="45">
          <cell r="O45">
            <v>1755395916.4090004</v>
          </cell>
        </row>
        <row r="50">
          <cell r="F50">
            <v>2788793</v>
          </cell>
          <cell r="J50">
            <v>3135574</v>
          </cell>
          <cell r="N50">
            <v>3412802.6889999993</v>
          </cell>
          <cell r="O50">
            <v>1132002.1430000011</v>
          </cell>
        </row>
        <row r="51">
          <cell r="F51">
            <v>2043293</v>
          </cell>
          <cell r="J51">
            <v>732820</v>
          </cell>
          <cell r="N51">
            <v>644896.32199999969</v>
          </cell>
          <cell r="O51">
            <v>238708.11300000036</v>
          </cell>
        </row>
        <row r="52">
          <cell r="F52">
            <v>57211</v>
          </cell>
          <cell r="J52">
            <v>58606</v>
          </cell>
          <cell r="N52">
            <v>56350.704999999987</v>
          </cell>
          <cell r="O52">
            <v>55245.962999999989</v>
          </cell>
        </row>
        <row r="53">
          <cell r="F53">
            <v>1892356</v>
          </cell>
          <cell r="J53">
            <v>2530579</v>
          </cell>
          <cell r="N53">
            <v>2650306.2290000003</v>
          </cell>
          <cell r="O53">
            <v>910305.53999999911</v>
          </cell>
        </row>
        <row r="54">
          <cell r="F54">
            <v>7579151</v>
          </cell>
          <cell r="J54">
            <v>11241325</v>
          </cell>
          <cell r="N54">
            <v>12819538.026999999</v>
          </cell>
          <cell r="O54">
            <v>4425012.7130000032</v>
          </cell>
        </row>
        <row r="55">
          <cell r="F55">
            <v>622346</v>
          </cell>
          <cell r="J55">
            <v>692995</v>
          </cell>
          <cell r="N55">
            <v>617212.16899999999</v>
          </cell>
          <cell r="O55">
            <v>262765.03600000008</v>
          </cell>
        </row>
        <row r="56">
          <cell r="F56">
            <v>71550353</v>
          </cell>
          <cell r="J56">
            <v>94573391</v>
          </cell>
          <cell r="N56">
            <v>80729406.960999995</v>
          </cell>
          <cell r="O56">
            <v>28335305.12500003</v>
          </cell>
        </row>
        <row r="57">
          <cell r="F57">
            <v>10709706</v>
          </cell>
          <cell r="J57">
            <v>13652306</v>
          </cell>
          <cell r="N57">
            <v>12433144.557000004</v>
          </cell>
          <cell r="O57">
            <v>5386867.0819999948</v>
          </cell>
        </row>
        <row r="58">
          <cell r="F58">
            <v>445051</v>
          </cell>
          <cell r="J58">
            <v>357321</v>
          </cell>
          <cell r="N58">
            <v>455047.11599999992</v>
          </cell>
          <cell r="O58">
            <v>269028.09000000008</v>
          </cell>
        </row>
        <row r="59">
          <cell r="F59">
            <v>4085977</v>
          </cell>
          <cell r="J59">
            <v>6297218</v>
          </cell>
          <cell r="N59">
            <v>6472527.1349999979</v>
          </cell>
          <cell r="O59">
            <v>3005195.5290000029</v>
          </cell>
        </row>
        <row r="60">
          <cell r="F60">
            <v>3447753</v>
          </cell>
          <cell r="J60">
            <v>3933636</v>
          </cell>
          <cell r="N60">
            <v>4283668.652999999</v>
          </cell>
          <cell r="O60">
            <v>4267618.8500000015</v>
          </cell>
        </row>
        <row r="61">
          <cell r="F61">
            <v>5304121</v>
          </cell>
          <cell r="J61">
            <v>4409387</v>
          </cell>
          <cell r="N61">
            <v>4242807.102</v>
          </cell>
          <cell r="O61">
            <v>1604336.1420000009</v>
          </cell>
        </row>
        <row r="62">
          <cell r="F62">
            <v>26251817</v>
          </cell>
          <cell r="J62">
            <v>23222122</v>
          </cell>
          <cell r="N62">
            <v>18005999.506999999</v>
          </cell>
          <cell r="O62">
            <v>8252402.8999999911</v>
          </cell>
        </row>
        <row r="63">
          <cell r="F63">
            <v>38194450</v>
          </cell>
          <cell r="J63">
            <v>42180642</v>
          </cell>
          <cell r="N63">
            <v>40227407.248999998</v>
          </cell>
          <cell r="O63">
            <v>15595212.382000014</v>
          </cell>
        </row>
        <row r="64">
          <cell r="F64">
            <v>3265137</v>
          </cell>
          <cell r="J64">
            <v>3843911</v>
          </cell>
          <cell r="N64">
            <v>3514718.7390000001</v>
          </cell>
          <cell r="O64">
            <v>1955145.2469999995</v>
          </cell>
        </row>
        <row r="65">
          <cell r="F65">
            <v>4367227</v>
          </cell>
          <cell r="J65">
            <v>5805647</v>
          </cell>
          <cell r="N65">
            <v>5217156.7949999999</v>
          </cell>
          <cell r="O65">
            <v>1789516.5679999981</v>
          </cell>
        </row>
        <row r="66">
          <cell r="F66">
            <v>33686585</v>
          </cell>
          <cell r="J66">
            <v>42994498</v>
          </cell>
          <cell r="N66">
            <v>41409765.248999998</v>
          </cell>
          <cell r="O66">
            <v>13882388.449000001</v>
          </cell>
        </row>
        <row r="67">
          <cell r="F67">
            <v>51457175</v>
          </cell>
          <cell r="J67">
            <v>86380933</v>
          </cell>
          <cell r="N67">
            <v>69380737.242999971</v>
          </cell>
          <cell r="O67">
            <v>31305358.948000014</v>
          </cell>
        </row>
        <row r="68">
          <cell r="F68">
            <v>4436385</v>
          </cell>
          <cell r="J68">
            <v>4806959</v>
          </cell>
          <cell r="N68">
            <v>5801749.9140000008</v>
          </cell>
          <cell r="O68">
            <v>2090927.8940000013</v>
          </cell>
        </row>
        <row r="69">
          <cell r="F69">
            <v>20996838</v>
          </cell>
          <cell r="J69">
            <v>27278549</v>
          </cell>
          <cell r="N69">
            <v>22054548.336999997</v>
          </cell>
          <cell r="O69">
            <v>14324074.557000011</v>
          </cell>
        </row>
        <row r="70">
          <cell r="F70">
            <v>773924</v>
          </cell>
          <cell r="J70">
            <v>1005067</v>
          </cell>
          <cell r="N70">
            <v>1356169.3229999999</v>
          </cell>
          <cell r="O70">
            <v>430233.64600000018</v>
          </cell>
        </row>
        <row r="71">
          <cell r="F71">
            <v>890026</v>
          </cell>
          <cell r="J71">
            <v>1302817</v>
          </cell>
          <cell r="N71">
            <v>1390134.412</v>
          </cell>
          <cell r="O71">
            <v>538130.48200000031</v>
          </cell>
        </row>
        <row r="72">
          <cell r="F72">
            <v>9804488</v>
          </cell>
          <cell r="J72">
            <v>7778798</v>
          </cell>
          <cell r="N72">
            <v>30352297.575999998</v>
          </cell>
          <cell r="O72">
            <v>2502044.9060000032</v>
          </cell>
        </row>
        <row r="73">
          <cell r="F73">
            <v>1398026</v>
          </cell>
          <cell r="J73">
            <v>1795826</v>
          </cell>
          <cell r="N73">
            <v>2065556.1179999998</v>
          </cell>
          <cell r="O73">
            <v>704809.85900000017</v>
          </cell>
        </row>
        <row r="74">
          <cell r="F74">
            <v>280177</v>
          </cell>
          <cell r="J74">
            <v>301140</v>
          </cell>
          <cell r="N74">
            <v>250540.46299999999</v>
          </cell>
          <cell r="O74">
            <v>88145.17200000002</v>
          </cell>
        </row>
        <row r="75">
          <cell r="F75">
            <v>3935873</v>
          </cell>
          <cell r="J75">
            <v>6115406</v>
          </cell>
          <cell r="N75">
            <v>6364487.1809999999</v>
          </cell>
          <cell r="O75">
            <v>2363189.4000000004</v>
          </cell>
        </row>
        <row r="76">
          <cell r="F76">
            <v>726</v>
          </cell>
          <cell r="J76">
            <v>752</v>
          </cell>
          <cell r="N76">
            <v>553.98</v>
          </cell>
          <cell r="O76">
            <v>192</v>
          </cell>
        </row>
        <row r="77">
          <cell r="F77">
            <v>5499519</v>
          </cell>
          <cell r="J77">
            <v>6679721</v>
          </cell>
          <cell r="N77">
            <v>7189757.8430000022</v>
          </cell>
          <cell r="O77">
            <v>1919706.1169999987</v>
          </cell>
        </row>
        <row r="78">
          <cell r="F78">
            <v>362454</v>
          </cell>
          <cell r="J78">
            <v>385599</v>
          </cell>
          <cell r="N78">
            <v>270635.277</v>
          </cell>
          <cell r="O78">
            <v>88176.238000000129</v>
          </cell>
        </row>
        <row r="79">
          <cell r="F79">
            <v>2031237</v>
          </cell>
          <cell r="J79">
            <v>2459059</v>
          </cell>
          <cell r="N79">
            <v>2210129.9299999997</v>
          </cell>
          <cell r="O79">
            <v>671539.35000000056</v>
          </cell>
        </row>
        <row r="80">
          <cell r="F80">
            <v>3086675</v>
          </cell>
          <cell r="J80">
            <v>3895727</v>
          </cell>
          <cell r="N80">
            <v>6401877.4739999995</v>
          </cell>
          <cell r="O80">
            <v>1673033.9400000013</v>
          </cell>
        </row>
        <row r="81">
          <cell r="F81">
            <v>434850</v>
          </cell>
          <cell r="J81">
            <v>542822</v>
          </cell>
          <cell r="N81">
            <v>436207.05900000012</v>
          </cell>
          <cell r="O81">
            <v>198194.42699999991</v>
          </cell>
        </row>
        <row r="82">
          <cell r="F82">
            <v>88256</v>
          </cell>
          <cell r="J82">
            <v>126717</v>
          </cell>
          <cell r="N82">
            <v>110594.83099999995</v>
          </cell>
          <cell r="O82">
            <v>38236.515000000072</v>
          </cell>
        </row>
        <row r="83">
          <cell r="F83">
            <v>8118023</v>
          </cell>
          <cell r="J83">
            <v>5091347</v>
          </cell>
          <cell r="N83">
            <v>7255638.8929999992</v>
          </cell>
          <cell r="O83">
            <v>1667068.4110000022</v>
          </cell>
        </row>
        <row r="84">
          <cell r="F84">
            <v>19510269</v>
          </cell>
          <cell r="J84">
            <v>25834344</v>
          </cell>
          <cell r="N84">
            <v>46575737.417999998</v>
          </cell>
          <cell r="O84">
            <v>4202764.2269999981</v>
          </cell>
        </row>
        <row r="85">
          <cell r="F85">
            <v>114932059</v>
          </cell>
          <cell r="J85">
            <v>108569604</v>
          </cell>
          <cell r="N85">
            <v>100416487.64099997</v>
          </cell>
          <cell r="O85">
            <v>36328591.069000065</v>
          </cell>
        </row>
        <row r="86">
          <cell r="F86">
            <v>251</v>
          </cell>
          <cell r="J86">
            <v>773218</v>
          </cell>
          <cell r="N86">
            <v>555993.14800000004</v>
          </cell>
          <cell r="O86">
            <v>146913.11400000006</v>
          </cell>
        </row>
        <row r="87">
          <cell r="F87">
            <v>464328558</v>
          </cell>
          <cell r="J87">
            <v>550786383</v>
          </cell>
          <cell r="N87">
            <v>547632589.26499987</v>
          </cell>
          <cell r="O87">
            <v>192648386.14400008</v>
          </cell>
        </row>
      </sheetData>
      <sheetData sheetId="13">
        <row r="8">
          <cell r="O8">
            <v>9639084.3489999995</v>
          </cell>
        </row>
        <row r="9">
          <cell r="O9">
            <v>3477420.3970000003</v>
          </cell>
        </row>
        <row r="10">
          <cell r="O10">
            <v>175554.85500000001</v>
          </cell>
        </row>
        <row r="11">
          <cell r="O11">
            <v>5445798.0630000001</v>
          </cell>
        </row>
        <row r="12">
          <cell r="O12">
            <v>27612793.066</v>
          </cell>
        </row>
        <row r="13">
          <cell r="O13">
            <v>1824983.8729999999</v>
          </cell>
        </row>
        <row r="14">
          <cell r="O14">
            <v>249989289.854</v>
          </cell>
        </row>
        <row r="15">
          <cell r="O15">
            <v>37039405.006999999</v>
          </cell>
        </row>
        <row r="16">
          <cell r="O16">
            <v>986531.1320000001</v>
          </cell>
        </row>
        <row r="17">
          <cell r="O17">
            <v>16512971.566</v>
          </cell>
        </row>
        <row r="18">
          <cell r="O18">
            <v>10382228.329</v>
          </cell>
        </row>
        <row r="19">
          <cell r="O19">
            <v>13393147.026999999</v>
          </cell>
        </row>
        <row r="20">
          <cell r="O20">
            <v>64514564.397</v>
          </cell>
        </row>
        <row r="21">
          <cell r="O21">
            <v>127917648.73799999</v>
          </cell>
        </row>
        <row r="22">
          <cell r="O22">
            <v>11027181.910999998</v>
          </cell>
        </row>
        <row r="23">
          <cell r="O23">
            <v>12887939.774</v>
          </cell>
        </row>
        <row r="24">
          <cell r="O24">
            <v>124022635.29899999</v>
          </cell>
        </row>
        <row r="25">
          <cell r="O25">
            <v>230880427.04499999</v>
          </cell>
        </row>
        <row r="26">
          <cell r="O26">
            <v>12534710.924000001</v>
          </cell>
        </row>
        <row r="27">
          <cell r="O27">
            <v>73920028.597000003</v>
          </cell>
        </row>
        <row r="28">
          <cell r="O28">
            <v>1827764.6580000001</v>
          </cell>
        </row>
        <row r="29">
          <cell r="O29">
            <v>3626980.9169999999</v>
          </cell>
        </row>
        <row r="30">
          <cell r="O30">
            <v>39193409.420000002</v>
          </cell>
        </row>
        <row r="31">
          <cell r="O31">
            <v>4768429.8749999991</v>
          </cell>
        </row>
        <row r="32">
          <cell r="O32">
            <v>881839.77</v>
          </cell>
        </row>
        <row r="33">
          <cell r="O33">
            <v>11592483.759999998</v>
          </cell>
        </row>
        <row r="34">
          <cell r="O34">
            <v>1837.7370000000001</v>
          </cell>
        </row>
        <row r="35">
          <cell r="O35">
            <v>20596823.658</v>
          </cell>
        </row>
        <row r="36">
          <cell r="O36">
            <v>1079160.879</v>
          </cell>
        </row>
        <row r="37">
          <cell r="O37">
            <v>7237908.21</v>
          </cell>
        </row>
        <row r="38">
          <cell r="O38">
            <v>11387212.096999999</v>
          </cell>
        </row>
        <row r="39">
          <cell r="O39">
            <v>1454285.308</v>
          </cell>
        </row>
        <row r="40">
          <cell r="O40">
            <v>348698.16500000004</v>
          </cell>
        </row>
        <row r="41">
          <cell r="O41">
            <v>19407678.384</v>
          </cell>
        </row>
        <row r="42">
          <cell r="O42">
            <v>93298692.391000003</v>
          </cell>
        </row>
        <row r="43">
          <cell r="O43">
            <v>358950445.10100001</v>
          </cell>
        </row>
        <row r="44">
          <cell r="O44">
            <v>1476341.09</v>
          </cell>
        </row>
        <row r="45">
          <cell r="O45">
            <v>1611314335.6230001</v>
          </cell>
        </row>
        <row r="50">
          <cell r="F50">
            <v>2688992</v>
          </cell>
          <cell r="J50">
            <v>3058075</v>
          </cell>
          <cell r="N50">
            <v>3207759.728000002</v>
          </cell>
          <cell r="O50">
            <v>684257.62099999748</v>
          </cell>
        </row>
        <row r="51">
          <cell r="F51">
            <v>2023947</v>
          </cell>
          <cell r="J51">
            <v>668717</v>
          </cell>
          <cell r="N51">
            <v>575924.4429999995</v>
          </cell>
          <cell r="O51">
            <v>208831.95400000084</v>
          </cell>
        </row>
        <row r="52">
          <cell r="F52">
            <v>54950</v>
          </cell>
          <cell r="J52">
            <v>39021</v>
          </cell>
          <cell r="N52">
            <v>54830.803000000014</v>
          </cell>
          <cell r="O52">
            <v>26753.051999999996</v>
          </cell>
        </row>
        <row r="53">
          <cell r="F53">
            <v>1425224</v>
          </cell>
          <cell r="J53">
            <v>1870688</v>
          </cell>
          <cell r="N53">
            <v>1750988.4529999997</v>
          </cell>
          <cell r="O53">
            <v>398897.61000000034</v>
          </cell>
        </row>
        <row r="54">
          <cell r="F54">
            <v>7138358</v>
          </cell>
          <cell r="J54">
            <v>9688558</v>
          </cell>
          <cell r="N54">
            <v>9324095.1689999998</v>
          </cell>
          <cell r="O54">
            <v>1461781.8969999999</v>
          </cell>
        </row>
        <row r="55">
          <cell r="F55">
            <v>483450</v>
          </cell>
          <cell r="J55">
            <v>635103</v>
          </cell>
          <cell r="N55">
            <v>522372.42400000012</v>
          </cell>
          <cell r="O55">
            <v>184058.44899999979</v>
          </cell>
        </row>
        <row r="56">
          <cell r="F56">
            <v>69112433</v>
          </cell>
          <cell r="J56">
            <v>88197825</v>
          </cell>
          <cell r="N56">
            <v>71950751.585000008</v>
          </cell>
          <cell r="O56">
            <v>20728280.268999994</v>
          </cell>
        </row>
        <row r="57">
          <cell r="F57">
            <v>10095763</v>
          </cell>
          <cell r="J57">
            <v>12544388</v>
          </cell>
          <cell r="N57">
            <v>11240076.137999997</v>
          </cell>
          <cell r="O57">
            <v>3159177.8690000027</v>
          </cell>
        </row>
        <row r="58">
          <cell r="F58">
            <v>389051</v>
          </cell>
          <cell r="J58">
            <v>286853</v>
          </cell>
          <cell r="N58">
            <v>232242.0959999999</v>
          </cell>
          <cell r="O58">
            <v>78385.036000000197</v>
          </cell>
        </row>
        <row r="59">
          <cell r="F59">
            <v>3791579</v>
          </cell>
          <cell r="J59">
            <v>5948430</v>
          </cell>
          <cell r="N59">
            <v>5733249.1659999993</v>
          </cell>
          <cell r="O59">
            <v>1039713.4000000004</v>
          </cell>
        </row>
        <row r="60">
          <cell r="F60">
            <v>2622156</v>
          </cell>
          <cell r="J60">
            <v>3521369</v>
          </cell>
          <cell r="N60">
            <v>3397125.5840000007</v>
          </cell>
          <cell r="O60">
            <v>841577.74499999918</v>
          </cell>
        </row>
        <row r="61">
          <cell r="F61">
            <v>5288190</v>
          </cell>
          <cell r="J61">
            <v>4228507</v>
          </cell>
          <cell r="N61">
            <v>3621594.0219999999</v>
          </cell>
          <cell r="O61">
            <v>254856.00499999896</v>
          </cell>
        </row>
        <row r="62">
          <cell r="F62">
            <v>24579831</v>
          </cell>
          <cell r="J62">
            <v>21579658</v>
          </cell>
          <cell r="N62">
            <v>15526324.319999993</v>
          </cell>
          <cell r="O62">
            <v>2828751.077000007</v>
          </cell>
        </row>
        <row r="63">
          <cell r="F63">
            <v>36229595</v>
          </cell>
          <cell r="J63">
            <v>42599265</v>
          </cell>
          <cell r="N63">
            <v>38331850.606999993</v>
          </cell>
          <cell r="O63">
            <v>10756938.130999997</v>
          </cell>
        </row>
        <row r="64">
          <cell r="F64">
            <v>3088605</v>
          </cell>
          <cell r="J64">
            <v>3745382</v>
          </cell>
          <cell r="N64">
            <v>3288946.0280000009</v>
          </cell>
          <cell r="O64">
            <v>904248.88299999759</v>
          </cell>
        </row>
        <row r="65">
          <cell r="F65">
            <v>2874633</v>
          </cell>
          <cell r="J65">
            <v>5038823</v>
          </cell>
          <cell r="N65">
            <v>4008613.6860000007</v>
          </cell>
          <cell r="O65">
            <v>965870.08799999952</v>
          </cell>
        </row>
        <row r="66">
          <cell r="F66">
            <v>30574472</v>
          </cell>
          <cell r="J66">
            <v>42049045</v>
          </cell>
          <cell r="N66">
            <v>40834392.503999993</v>
          </cell>
          <cell r="O66">
            <v>10564725.795000002</v>
          </cell>
        </row>
        <row r="67">
          <cell r="F67">
            <v>50137705</v>
          </cell>
          <cell r="J67">
            <v>85118340</v>
          </cell>
          <cell r="N67">
            <v>68838444.174999982</v>
          </cell>
          <cell r="O67">
            <v>26785937.870000005</v>
          </cell>
        </row>
        <row r="68">
          <cell r="F68">
            <v>3736688</v>
          </cell>
          <cell r="J68">
            <v>4004891</v>
          </cell>
          <cell r="N68">
            <v>3887912.1469999999</v>
          </cell>
          <cell r="O68">
            <v>905219.7770000007</v>
          </cell>
        </row>
        <row r="69">
          <cell r="F69">
            <v>20947486</v>
          </cell>
          <cell r="J69">
            <v>26866083</v>
          </cell>
          <cell r="N69">
            <v>21055401.275999993</v>
          </cell>
          <cell r="O69">
            <v>5051058.3210000098</v>
          </cell>
        </row>
        <row r="70">
          <cell r="F70">
            <v>609805</v>
          </cell>
          <cell r="J70">
            <v>692403</v>
          </cell>
          <cell r="N70">
            <v>446448.52</v>
          </cell>
          <cell r="O70">
            <v>79108.138000000035</v>
          </cell>
        </row>
        <row r="71">
          <cell r="F71">
            <v>878172</v>
          </cell>
          <cell r="J71">
            <v>1240105</v>
          </cell>
          <cell r="N71">
            <v>1274795.0760000004</v>
          </cell>
          <cell r="O71">
            <v>233908.84099999955</v>
          </cell>
        </row>
        <row r="72">
          <cell r="F72">
            <v>6821075</v>
          </cell>
          <cell r="J72">
            <v>6113215</v>
          </cell>
          <cell r="N72">
            <v>25135607.880999997</v>
          </cell>
          <cell r="O72">
            <v>1123511.5390000045</v>
          </cell>
        </row>
        <row r="73">
          <cell r="F73">
            <v>1371425</v>
          </cell>
          <cell r="J73">
            <v>1774172</v>
          </cell>
          <cell r="N73">
            <v>1366395.102</v>
          </cell>
          <cell r="O73">
            <v>256437.77299999911</v>
          </cell>
        </row>
        <row r="74">
          <cell r="F74">
            <v>266010</v>
          </cell>
          <cell r="J74">
            <v>299626</v>
          </cell>
          <cell r="N74">
            <v>245451.06400000001</v>
          </cell>
          <cell r="O74">
            <v>70752.706000000006</v>
          </cell>
        </row>
        <row r="75">
          <cell r="F75">
            <v>3058075</v>
          </cell>
          <cell r="J75">
            <v>3554868</v>
          </cell>
          <cell r="N75">
            <v>4299748.9180000015</v>
          </cell>
          <cell r="O75">
            <v>679791.84199999645</v>
          </cell>
        </row>
        <row r="76">
          <cell r="F76">
            <v>568</v>
          </cell>
          <cell r="J76">
            <v>636</v>
          </cell>
          <cell r="N76">
            <v>522.49499999999989</v>
          </cell>
          <cell r="O76">
            <v>111.24200000000019</v>
          </cell>
        </row>
        <row r="77">
          <cell r="F77">
            <v>5495267</v>
          </cell>
          <cell r="J77">
            <v>6645785</v>
          </cell>
          <cell r="N77">
            <v>7185512.7019999996</v>
          </cell>
          <cell r="O77">
            <v>1270258.9560000002</v>
          </cell>
        </row>
        <row r="78">
          <cell r="F78">
            <v>360687</v>
          </cell>
          <cell r="J78">
            <v>382799</v>
          </cell>
          <cell r="N78">
            <v>270502.24</v>
          </cell>
          <cell r="O78">
            <v>65172.638999999966</v>
          </cell>
        </row>
        <row r="79">
          <cell r="F79">
            <v>1987073</v>
          </cell>
          <cell r="J79">
            <v>2453049</v>
          </cell>
          <cell r="N79">
            <v>2147201.7579999994</v>
          </cell>
          <cell r="O79">
            <v>650584.45200000051</v>
          </cell>
        </row>
        <row r="80">
          <cell r="F80">
            <v>3068589</v>
          </cell>
          <cell r="J80">
            <v>3910903</v>
          </cell>
          <cell r="N80">
            <v>4054495.682</v>
          </cell>
          <cell r="O80">
            <v>353224.41499999911</v>
          </cell>
        </row>
        <row r="81">
          <cell r="F81">
            <v>434850</v>
          </cell>
          <cell r="J81">
            <v>542822</v>
          </cell>
          <cell r="N81">
            <v>436207.05900000012</v>
          </cell>
          <cell r="O81">
            <v>40406.248999999836</v>
          </cell>
        </row>
        <row r="82">
          <cell r="F82">
            <v>87725</v>
          </cell>
          <cell r="J82">
            <v>124919</v>
          </cell>
          <cell r="N82">
            <v>100181.80800000002</v>
          </cell>
          <cell r="O82">
            <v>35872.357000000018</v>
          </cell>
        </row>
        <row r="83">
          <cell r="F83">
            <v>8032100</v>
          </cell>
          <cell r="J83">
            <v>5085103</v>
          </cell>
          <cell r="N83">
            <v>5865581.8370000012</v>
          </cell>
          <cell r="O83">
            <v>424893.54699999839</v>
          </cell>
        </row>
        <row r="84">
          <cell r="F84">
            <v>19510269</v>
          </cell>
          <cell r="J84">
            <v>25645651</v>
          </cell>
          <cell r="N84">
            <v>46353079.415999994</v>
          </cell>
          <cell r="O84">
            <v>1789692.9750000089</v>
          </cell>
        </row>
        <row r="85">
          <cell r="F85">
            <v>114881150</v>
          </cell>
          <cell r="J85">
            <v>106666107</v>
          </cell>
          <cell r="N85">
            <v>101364475.86699998</v>
          </cell>
          <cell r="O85">
            <v>36038712.234000027</v>
          </cell>
        </row>
        <row r="86">
          <cell r="F86">
            <v>231</v>
          </cell>
          <cell r="J86">
            <v>773114</v>
          </cell>
          <cell r="N86">
            <v>556116.527</v>
          </cell>
          <cell r="O86">
            <v>146879.56300000008</v>
          </cell>
        </row>
        <row r="87">
          <cell r="F87">
            <v>444146179</v>
          </cell>
          <cell r="J87">
            <v>527594298</v>
          </cell>
          <cell r="N87">
            <v>508485218.30599999</v>
          </cell>
          <cell r="O87">
            <v>131088640.31700005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 of mo end by agcy-LBP"/>
      <sheetName val="as of mo end by agcy-DBP"/>
      <sheetName val="as of mo end by agcy-PVB"/>
      <sheetName val="as of Jan-all banks"/>
      <sheetName val="as of Feb-all banks"/>
      <sheetName val="as of Mar-all banks"/>
      <sheetName val="as of Apr-all banks"/>
      <sheetName val="as of May-all banks"/>
      <sheetName val="as of June-all banks"/>
      <sheetName val="as of July-all banks"/>
      <sheetName val="as of Aug-all banks"/>
      <sheetName val="as of Sept-all banks"/>
      <sheetName val="as of Oct-all banks"/>
      <sheetName val="as of Nov-all banks"/>
      <sheetName val="as of Dec-all banks"/>
      <sheetName val="Conso mon-by dept"/>
      <sheetName val="conso mon-by agcy"/>
      <sheetName val="Monthly by agcy by LBP"/>
      <sheetName val="Monthly by agcy by DBP"/>
      <sheetName val="Monthly by agcy by PVB"/>
      <sheetName val="ncarel-conso"/>
      <sheetName val="neg-ck"/>
      <sheetName val="out-ck"/>
      <sheetName val="nca-util"/>
      <sheetName val="book-bal"/>
      <sheetName val="bank-bal"/>
      <sheetName val="legend"/>
      <sheetName val="Sheet1"/>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8">
          <cell r="C8" t="str">
            <v>NEGOTIATED CHECKS</v>
          </cell>
          <cell r="D8" t="str">
            <v>OUTSTANDING CHECKS</v>
          </cell>
          <cell r="E8" t="str">
            <v>TOTAL</v>
          </cell>
          <cell r="F8"/>
          <cell r="G8"/>
        </row>
        <row r="9">
          <cell r="C9"/>
          <cell r="D9"/>
          <cell r="E9"/>
          <cell r="F9"/>
          <cell r="G9"/>
        </row>
        <row r="11">
          <cell r="C11">
            <v>1133846370.7191308</v>
          </cell>
          <cell r="D11">
            <v>23742486.327459995</v>
          </cell>
          <cell r="E11">
            <v>1157588857.0465918</v>
          </cell>
          <cell r="F11">
            <v>139960827.74180046</v>
          </cell>
          <cell r="G11">
            <v>163703314.06926051</v>
          </cell>
        </row>
        <row r="12">
          <cell r="C12"/>
          <cell r="D12"/>
          <cell r="E12"/>
          <cell r="F12"/>
          <cell r="G12"/>
        </row>
        <row r="13">
          <cell r="C13">
            <v>9384033.5955499988</v>
          </cell>
          <cell r="D13">
            <v>255050.74627999996</v>
          </cell>
          <cell r="E13">
            <v>9639084.3418299984</v>
          </cell>
          <cell r="F13">
            <v>830087.4874200006</v>
          </cell>
          <cell r="G13">
            <v>1085138.2337000007</v>
          </cell>
        </row>
        <row r="14">
          <cell r="B14">
            <v>2941574.9220099994</v>
          </cell>
          <cell r="C14">
            <v>2476539.2154199984</v>
          </cell>
          <cell r="D14">
            <v>60316.556549999943</v>
          </cell>
          <cell r="E14">
            <v>2536855.7719699983</v>
          </cell>
          <cell r="F14">
            <v>404719.15004000114</v>
          </cell>
          <cell r="G14">
            <v>465035.70659000101</v>
          </cell>
        </row>
        <row r="15">
          <cell r="B15">
            <v>166273.64902000001</v>
          </cell>
          <cell r="C15">
            <v>100984.85444</v>
          </cell>
          <cell r="D15">
            <v>4372.0408499999994</v>
          </cell>
          <cell r="E15">
            <v>105356.89529</v>
          </cell>
          <cell r="F15">
            <v>60916.753730000011</v>
          </cell>
          <cell r="G15">
            <v>65288.794580000016</v>
          </cell>
        </row>
        <row r="16">
          <cell r="B16">
            <v>397002.78129000007</v>
          </cell>
          <cell r="C16">
            <v>329513.78879000002</v>
          </cell>
          <cell r="D16">
            <v>7267.5291900000002</v>
          </cell>
          <cell r="E16">
            <v>336781.31797999999</v>
          </cell>
          <cell r="F16">
            <v>60221.463310000079</v>
          </cell>
          <cell r="G16">
            <v>67488.992500000051</v>
          </cell>
        </row>
        <row r="17">
          <cell r="B17">
            <v>6841998.9559399998</v>
          </cell>
          <cell r="C17">
            <v>6360632.4133700002</v>
          </cell>
          <cell r="D17">
            <v>180655.39630000002</v>
          </cell>
          <cell r="E17">
            <v>6541287.8096700003</v>
          </cell>
          <cell r="F17">
            <v>300711.14626999944</v>
          </cell>
          <cell r="G17">
            <v>481366.54256999958</v>
          </cell>
        </row>
        <row r="18">
          <cell r="B18">
            <v>122321.52099000002</v>
          </cell>
          <cell r="C18">
            <v>116363.32353000001</v>
          </cell>
          <cell r="D18">
            <v>2439.2233900000001</v>
          </cell>
          <cell r="E18">
            <v>118802.54692000001</v>
          </cell>
          <cell r="F18">
            <v>3518.9740700000111</v>
          </cell>
          <cell r="G18">
            <v>5958.1974600000103</v>
          </cell>
        </row>
        <row r="19">
          <cell r="C19"/>
          <cell r="D19"/>
          <cell r="E19"/>
          <cell r="F19"/>
          <cell r="G19"/>
        </row>
        <row r="20">
          <cell r="C20">
            <v>3355359.3549800003</v>
          </cell>
          <cell r="D20">
            <v>122061.04292000001</v>
          </cell>
          <cell r="E20">
            <v>3477420.3979000002</v>
          </cell>
          <cell r="F20">
            <v>182297.03754999954</v>
          </cell>
          <cell r="G20">
            <v>304358.08046999946</v>
          </cell>
        </row>
        <row r="21">
          <cell r="B21">
            <v>3659717.4354499998</v>
          </cell>
          <cell r="C21">
            <v>3355359.3549800003</v>
          </cell>
          <cell r="D21">
            <v>122061.04292000001</v>
          </cell>
          <cell r="E21">
            <v>3477420.3979000002</v>
          </cell>
          <cell r="F21">
            <v>182297.03754999954</v>
          </cell>
          <cell r="G21">
            <v>304358.08046999946</v>
          </cell>
        </row>
        <row r="22">
          <cell r="C22"/>
          <cell r="D22"/>
          <cell r="E22"/>
          <cell r="F22"/>
          <cell r="G22"/>
        </row>
        <row r="23">
          <cell r="C23">
            <v>169491.45927999998</v>
          </cell>
          <cell r="D23">
            <v>6063.3965799999996</v>
          </cell>
          <cell r="E23">
            <v>175554.85585999998</v>
          </cell>
          <cell r="F23">
            <v>51858.812200000015</v>
          </cell>
          <cell r="G23">
            <v>57922.208780000015</v>
          </cell>
        </row>
        <row r="24">
          <cell r="B24">
            <v>227413.66806</v>
          </cell>
          <cell r="C24">
            <v>169491.45927999998</v>
          </cell>
          <cell r="D24">
            <v>6063.3965799999996</v>
          </cell>
          <cell r="E24">
            <v>175554.85585999998</v>
          </cell>
          <cell r="F24">
            <v>51858.812200000015</v>
          </cell>
          <cell r="G24">
            <v>57922.208780000015</v>
          </cell>
        </row>
        <row r="25">
          <cell r="C25"/>
          <cell r="D25"/>
          <cell r="E25"/>
          <cell r="F25"/>
          <cell r="G25"/>
        </row>
        <row r="26">
          <cell r="C26">
            <v>5220247.1296900008</v>
          </cell>
          <cell r="D26">
            <v>225550.93385999999</v>
          </cell>
          <cell r="E26">
            <v>5445798.063550001</v>
          </cell>
          <cell r="F26">
            <v>2537748.7055599988</v>
          </cell>
          <cell r="G26">
            <v>2763299.639419999</v>
          </cell>
        </row>
        <row r="27">
          <cell r="B27">
            <v>7983546.7691099998</v>
          </cell>
          <cell r="C27">
            <v>5220247.1296900008</v>
          </cell>
          <cell r="D27">
            <v>225550.93385999999</v>
          </cell>
          <cell r="E27">
            <v>5445798.063550001</v>
          </cell>
          <cell r="F27">
            <v>2537748.7055599988</v>
          </cell>
          <cell r="G27">
            <v>2763299.639419999</v>
          </cell>
        </row>
        <row r="28">
          <cell r="C28"/>
          <cell r="D28"/>
          <cell r="E28"/>
          <cell r="F28"/>
          <cell r="G28"/>
        </row>
        <row r="29">
          <cell r="C29">
            <v>26620496.50003</v>
          </cell>
          <cell r="D29">
            <v>992296.56639000005</v>
          </cell>
          <cell r="E29">
            <v>27612793.06642</v>
          </cell>
          <cell r="F29">
            <v>8452233.6719399691</v>
          </cell>
          <cell r="G29">
            <v>9444530.2383299693</v>
          </cell>
        </row>
        <row r="30">
          <cell r="B30">
            <v>28121367.710449971</v>
          </cell>
          <cell r="C30">
            <v>20952162.163370002</v>
          </cell>
          <cell r="D30">
            <v>752119.82601000008</v>
          </cell>
          <cell r="E30">
            <v>21704281.989380002</v>
          </cell>
          <cell r="F30">
            <v>6417085.7210699692</v>
          </cell>
          <cell r="G30">
            <v>7169205.5470799692</v>
          </cell>
        </row>
        <row r="31">
          <cell r="B31">
            <v>690560.27203999995</v>
          </cell>
          <cell r="C31">
            <v>621705.34278999991</v>
          </cell>
          <cell r="D31">
            <v>706.69021999999995</v>
          </cell>
          <cell r="E31">
            <v>622412.0330099999</v>
          </cell>
          <cell r="F31">
            <v>68148.239030000055</v>
          </cell>
          <cell r="G31">
            <v>68854.929250000045</v>
          </cell>
        </row>
        <row r="32">
          <cell r="B32">
            <v>5829753.515660001</v>
          </cell>
          <cell r="C32">
            <v>3875061.047040001</v>
          </cell>
          <cell r="D32">
            <v>207894.48772</v>
          </cell>
          <cell r="E32">
            <v>4082955.5347600011</v>
          </cell>
          <cell r="F32">
            <v>1746797.9808999998</v>
          </cell>
          <cell r="G32">
            <v>1954692.4686199999</v>
          </cell>
        </row>
        <row r="33">
          <cell r="B33">
            <v>306103.58779000002</v>
          </cell>
          <cell r="C33">
            <v>243137.09974000001</v>
          </cell>
          <cell r="D33">
            <v>11861.963099999999</v>
          </cell>
          <cell r="E33">
            <v>254999.06284</v>
          </cell>
          <cell r="F33">
            <v>51104.524950000021</v>
          </cell>
          <cell r="G33">
            <v>62966.488050000014</v>
          </cell>
        </row>
        <row r="34">
          <cell r="B34">
            <v>478909.16746999999</v>
          </cell>
          <cell r="C34">
            <v>411100.20065000001</v>
          </cell>
          <cell r="D34">
            <v>9525.1022900000007</v>
          </cell>
          <cell r="E34">
            <v>420625.30294000002</v>
          </cell>
          <cell r="F34">
            <v>58283.864529999963</v>
          </cell>
          <cell r="G34">
            <v>67808.966819999972</v>
          </cell>
        </row>
        <row r="35">
          <cell r="B35">
            <v>210775.82826999997</v>
          </cell>
          <cell r="C35">
            <v>164544.53677999999</v>
          </cell>
          <cell r="D35">
            <v>3162.1919900000003</v>
          </cell>
          <cell r="E35">
            <v>167706.72876999999</v>
          </cell>
          <cell r="F35">
            <v>43069.099499999982</v>
          </cell>
          <cell r="G35">
            <v>46231.291489999974</v>
          </cell>
        </row>
        <row r="36">
          <cell r="B36">
            <v>180468.25373999999</v>
          </cell>
          <cell r="C36">
            <v>130705.12054</v>
          </cell>
          <cell r="D36">
            <v>3013.8217500000001</v>
          </cell>
          <cell r="E36">
            <v>133718.94229000001</v>
          </cell>
          <cell r="F36">
            <v>46749.311449999979</v>
          </cell>
          <cell r="G36">
            <v>49763.133199999982</v>
          </cell>
        </row>
        <row r="37">
          <cell r="B37">
            <v>247088.40294</v>
          </cell>
          <cell r="C37">
            <v>222080.98912000001</v>
          </cell>
          <cell r="D37">
            <v>4012.4833100000001</v>
          </cell>
          <cell r="E37">
            <v>226093.47243000002</v>
          </cell>
          <cell r="F37">
            <v>20994.930509999976</v>
          </cell>
          <cell r="G37">
            <v>25007.413819999987</v>
          </cell>
        </row>
        <row r="38">
          <cell r="C38"/>
          <cell r="D38"/>
          <cell r="E38"/>
          <cell r="F38"/>
          <cell r="G38"/>
        </row>
        <row r="39">
          <cell r="C39">
            <v>1709168.3559600019</v>
          </cell>
          <cell r="D39">
            <v>115815.51751000001</v>
          </cell>
          <cell r="E39">
            <v>1824983.8734700019</v>
          </cell>
          <cell r="F39">
            <v>370334.33257999859</v>
          </cell>
          <cell r="G39">
            <v>486149.85008999857</v>
          </cell>
        </row>
        <row r="40">
          <cell r="B40">
            <v>2162847.5800000005</v>
          </cell>
          <cell r="C40">
            <v>1686230.025240002</v>
          </cell>
          <cell r="D40">
            <v>114893.31305000001</v>
          </cell>
          <cell r="E40">
            <v>1801123.338290002</v>
          </cell>
          <cell r="F40">
            <v>361724.24170999858</v>
          </cell>
          <cell r="G40">
            <v>476617.55475999857</v>
          </cell>
        </row>
        <row r="41">
          <cell r="B41">
            <v>32470.626050000003</v>
          </cell>
          <cell r="C41">
            <v>22938.330719999998</v>
          </cell>
          <cell r="D41">
            <v>922.20445999999993</v>
          </cell>
          <cell r="E41">
            <v>23860.535179999999</v>
          </cell>
          <cell r="F41">
            <v>8610.0908700000036</v>
          </cell>
          <cell r="G41">
            <v>9532.2953300000045</v>
          </cell>
        </row>
        <row r="42">
          <cell r="C42"/>
          <cell r="D42"/>
          <cell r="E42"/>
          <cell r="F42"/>
          <cell r="G42"/>
        </row>
        <row r="43">
          <cell r="C43">
            <v>246940924.92921999</v>
          </cell>
          <cell r="D43">
            <v>3048364.9282099996</v>
          </cell>
          <cell r="E43">
            <v>249989289.85743001</v>
          </cell>
          <cell r="F43">
            <v>25199166.232560012</v>
          </cell>
          <cell r="G43">
            <v>28247531.160770006</v>
          </cell>
          <cell r="H43">
            <v>90.842942109345017</v>
          </cell>
          <cell r="I43" t="str">
            <v>DepEd</v>
          </cell>
          <cell r="J43">
            <v>203132427.50238007</v>
          </cell>
        </row>
        <row r="44">
          <cell r="B44">
            <v>272099869.25463003</v>
          </cell>
          <cell r="C44">
            <v>245818524.29162002</v>
          </cell>
          <cell r="D44">
            <v>2970846.8652999997</v>
          </cell>
        </row>
        <row r="45">
          <cell r="B45">
            <v>30200.12185</v>
          </cell>
          <cell r="C45">
            <v>25431.980309999999</v>
          </cell>
          <cell r="D45">
            <v>863.47871999999995</v>
          </cell>
          <cell r="E45">
            <v>26295.459029999998</v>
          </cell>
          <cell r="F45">
            <v>3904.6628200000014</v>
          </cell>
          <cell r="G45">
            <v>4768.1415400000005</v>
          </cell>
        </row>
        <row r="46">
          <cell r="B46">
            <v>12053.085999999999</v>
          </cell>
          <cell r="C46">
            <v>7271.60988</v>
          </cell>
          <cell r="D46">
            <v>2912.8242400000004</v>
          </cell>
        </row>
        <row r="47">
          <cell r="B47">
            <v>2385412.4873599997</v>
          </cell>
          <cell r="C47">
            <v>599921.30204999994</v>
          </cell>
          <cell r="D47">
            <v>5746.4704499999998</v>
          </cell>
        </row>
        <row r="48">
          <cell r="B48">
            <v>151867.58532999997</v>
          </cell>
          <cell r="C48">
            <v>76225.677580000003</v>
          </cell>
          <cell r="D48">
            <v>603.28644999999995</v>
          </cell>
        </row>
        <row r="49">
          <cell r="B49">
            <v>509053.55481999996</v>
          </cell>
          <cell r="C49">
            <v>413550.06777999998</v>
          </cell>
          <cell r="D49">
            <v>67392.003049999999</v>
          </cell>
        </row>
        <row r="51">
          <cell r="B51">
            <v>42182023.638939992</v>
          </cell>
          <cell r="C51">
            <v>36424118.80212</v>
          </cell>
          <cell r="D51">
            <v>615286.20572000009</v>
          </cell>
        </row>
        <row r="54">
          <cell r="B54">
            <v>1526447.2059800001</v>
          </cell>
          <cell r="C54">
            <v>984149.79841999989</v>
          </cell>
          <cell r="D54">
            <v>2381.3342599999996</v>
          </cell>
        </row>
        <row r="57">
          <cell r="B57">
            <v>15753133.217449993</v>
          </cell>
          <cell r="C57">
            <v>13202760.557080001</v>
          </cell>
          <cell r="D57">
            <v>600374.03338000015</v>
          </cell>
        </row>
        <row r="58">
          <cell r="B58">
            <v>1670323.5687499999</v>
          </cell>
          <cell r="C58">
            <v>890179.15701999993</v>
          </cell>
          <cell r="D58">
            <v>79708.464830000012</v>
          </cell>
        </row>
        <row r="59">
          <cell r="B59">
            <v>860305.15546000004</v>
          </cell>
          <cell r="C59">
            <v>660172.18900999997</v>
          </cell>
          <cell r="D59">
            <v>27745.092709999997</v>
          </cell>
        </row>
        <row r="60">
          <cell r="B60">
            <v>1398295.5243800001</v>
          </cell>
          <cell r="C60">
            <v>866600.72849000001</v>
          </cell>
          <cell r="D60">
            <v>37083.007899999997</v>
          </cell>
        </row>
        <row r="61">
          <cell r="B61">
            <v>109891.43571999999</v>
          </cell>
          <cell r="C61">
            <v>81992.251770000003</v>
          </cell>
          <cell r="D61">
            <v>1464.6136100000001</v>
          </cell>
        </row>
        <row r="62">
          <cell r="B62">
            <v>68968.762130000003</v>
          </cell>
          <cell r="C62">
            <v>63900.235569999997</v>
          </cell>
          <cell r="D62">
            <v>991.23458999999991</v>
          </cell>
        </row>
        <row r="65">
          <cell r="B65">
            <v>744592.01121043344</v>
          </cell>
          <cell r="C65">
            <v>591552.3793400391</v>
          </cell>
          <cell r="D65">
            <v>975.74513999998794</v>
          </cell>
        </row>
        <row r="66">
          <cell r="B66">
            <v>2136263.0991600002</v>
          </cell>
          <cell r="C66">
            <v>1583981.6257499999</v>
          </cell>
          <cell r="D66">
            <v>31369.004730000001</v>
          </cell>
        </row>
        <row r="67">
          <cell r="B67">
            <v>9269267.1806900036</v>
          </cell>
          <cell r="C67">
            <v>5057916.8642300004</v>
          </cell>
          <cell r="D67">
            <v>82934.970620000007</v>
          </cell>
        </row>
        <row r="68">
          <cell r="B68">
            <v>184199.09488000005</v>
          </cell>
          <cell r="C68">
            <v>157778.38628000001</v>
          </cell>
          <cell r="D68">
            <v>1646.8269999999998</v>
          </cell>
        </row>
        <row r="69">
          <cell r="B69">
            <v>2077712.2194100001</v>
          </cell>
          <cell r="C69">
            <v>1455191.6913200007</v>
          </cell>
          <cell r="D69">
            <v>8310.8590999999997</v>
          </cell>
        </row>
        <row r="70">
          <cell r="B70">
            <v>11226.90749</v>
          </cell>
          <cell r="C70">
            <v>11117.677119999998</v>
          </cell>
          <cell r="D70">
            <v>5.9160000000000004</v>
          </cell>
        </row>
        <row r="71">
          <cell r="B71">
            <v>321101.3858799999</v>
          </cell>
          <cell r="C71">
            <v>303695.85979999992</v>
          </cell>
          <cell r="D71">
            <v>3635.1426499999989</v>
          </cell>
        </row>
        <row r="72">
          <cell r="B72">
            <v>325834.70747999998</v>
          </cell>
          <cell r="C72">
            <v>272435.20319999999</v>
          </cell>
          <cell r="D72">
            <v>8306.2177800000009</v>
          </cell>
        </row>
        <row r="73">
          <cell r="B73">
            <v>43196.072549999997</v>
          </cell>
          <cell r="C73">
            <v>41195.866929999997</v>
          </cell>
          <cell r="D73">
            <v>1125.8696</v>
          </cell>
        </row>
        <row r="74">
          <cell r="B74">
            <v>33153.899559999991</v>
          </cell>
          <cell r="C74">
            <v>28611.37804</v>
          </cell>
          <cell r="D74">
            <v>1169.6075499999999</v>
          </cell>
        </row>
        <row r="75">
          <cell r="B75">
            <v>786129.92315999989</v>
          </cell>
          <cell r="C75">
            <v>722538.84712000005</v>
          </cell>
          <cell r="D75">
            <v>16732.388680000004</v>
          </cell>
        </row>
        <row r="78">
          <cell r="B78">
            <v>15490060.624369998</v>
          </cell>
          <cell r="C78">
            <v>12159204.316299999</v>
          </cell>
          <cell r="D78">
            <v>1171991.8818599998</v>
          </cell>
        </row>
        <row r="79">
          <cell r="B79">
            <v>47792.423240000004</v>
          </cell>
          <cell r="C79">
            <v>44253.435560000005</v>
          </cell>
          <cell r="D79">
            <v>707.20629000000008</v>
          </cell>
        </row>
        <row r="80">
          <cell r="B80">
            <v>5304.8874500000002</v>
          </cell>
          <cell r="C80">
            <v>3829.2272499999999</v>
          </cell>
          <cell r="D80">
            <v>890.15944999999999</v>
          </cell>
        </row>
        <row r="81">
          <cell r="B81">
            <v>17493.308270000001</v>
          </cell>
          <cell r="C81">
            <v>12093.645369999998</v>
          </cell>
          <cell r="D81">
            <v>177.15585999999999</v>
          </cell>
        </row>
        <row r="84">
          <cell r="B84">
            <v>74900441.230820045</v>
          </cell>
          <cell r="C84">
            <v>62729366.693159983</v>
          </cell>
          <cell r="D84">
            <v>1240370.8940400004</v>
          </cell>
        </row>
        <row r="85">
          <cell r="B85">
            <v>302558.36653999996</v>
          </cell>
          <cell r="C85">
            <v>276682.31860999996</v>
          </cell>
          <cell r="D85">
            <v>4246.9433399999998</v>
          </cell>
        </row>
        <row r="86">
          <cell r="B86">
            <v>529341.80952000001</v>
          </cell>
          <cell r="C86">
            <v>262164.84917</v>
          </cell>
          <cell r="D86">
            <v>1732.69956</v>
          </cell>
        </row>
        <row r="89">
          <cell r="B89">
            <v>13553455.409230003</v>
          </cell>
          <cell r="C89">
            <v>9231285.3216599971</v>
          </cell>
          <cell r="D89">
            <v>749177.62913000002</v>
          </cell>
        </row>
        <row r="90">
          <cell r="B90">
            <v>11289514.295730006</v>
          </cell>
          <cell r="C90">
            <v>10092911.846630001</v>
          </cell>
          <cell r="D90">
            <v>46121.887130000003</v>
          </cell>
        </row>
        <row r="91">
          <cell r="B91">
            <v>7962433.8236900009</v>
          </cell>
          <cell r="C91">
            <v>7404693.5479400009</v>
          </cell>
          <cell r="D91">
            <v>23658.367660000004</v>
          </cell>
        </row>
        <row r="92">
          <cell r="B92">
            <v>207723.21109999996</v>
          </cell>
          <cell r="C92">
            <v>162313.58791</v>
          </cell>
          <cell r="D92">
            <v>13343.69162</v>
          </cell>
        </row>
        <row r="93">
          <cell r="B93">
            <v>1024844.70307</v>
          </cell>
          <cell r="C93">
            <v>918489.14250000019</v>
          </cell>
          <cell r="D93">
            <v>50062.210219999994</v>
          </cell>
        </row>
        <row r="94">
          <cell r="B94">
            <v>100885705.55138002</v>
          </cell>
          <cell r="C94">
            <v>97397132.959669963</v>
          </cell>
          <cell r="D94">
            <v>618886.32271999959</v>
          </cell>
        </row>
        <row r="95">
          <cell r="B95">
            <v>1274034.6351900001</v>
          </cell>
          <cell r="C95">
            <v>1202981.9930499999</v>
          </cell>
          <cell r="D95">
            <v>6590.2299699999994</v>
          </cell>
        </row>
        <row r="98">
          <cell r="B98">
            <v>4520879.1296899999</v>
          </cell>
          <cell r="C98">
            <v>3729305.4596199999</v>
          </cell>
          <cell r="D98">
            <v>71672.273069999996</v>
          </cell>
        </row>
        <row r="99">
          <cell r="B99">
            <v>1741715.58222</v>
          </cell>
          <cell r="C99">
            <v>1504551.0083699999</v>
          </cell>
          <cell r="D99">
            <v>36066.064879999998</v>
          </cell>
        </row>
        <row r="100">
          <cell r="B100">
            <v>708951.18123999995</v>
          </cell>
          <cell r="C100">
            <v>676128.67465000006</v>
          </cell>
          <cell r="D100">
            <v>12670.91532</v>
          </cell>
        </row>
        <row r="101">
          <cell r="B101">
            <v>1142098.0207799999</v>
          </cell>
          <cell r="C101">
            <v>973659.92349999992</v>
          </cell>
          <cell r="D101">
            <v>20037.34707</v>
          </cell>
        </row>
        <row r="102">
          <cell r="B102">
            <v>1093367.3389900001</v>
          </cell>
          <cell r="C102">
            <v>812341.02662000002</v>
          </cell>
          <cell r="D102">
            <v>7881.8308099999995</v>
          </cell>
        </row>
        <row r="103">
          <cell r="B103">
            <v>112982.0545</v>
          </cell>
          <cell r="C103">
            <v>90708.702779999992</v>
          </cell>
          <cell r="D103">
            <v>1372.0985700000001</v>
          </cell>
        </row>
        <row r="104">
          <cell r="B104">
            <v>634883.84014999995</v>
          </cell>
          <cell r="C104">
            <v>541353.93924000009</v>
          </cell>
          <cell r="D104">
            <v>67.5</v>
          </cell>
        </row>
        <row r="105">
          <cell r="B105">
            <v>630215.50581999833</v>
          </cell>
          <cell r="C105">
            <v>550026.43255000003</v>
          </cell>
          <cell r="D105">
            <v>35992.563170000016</v>
          </cell>
        </row>
        <row r="106">
          <cell r="B106">
            <v>108843.91609</v>
          </cell>
          <cell r="C106">
            <v>79253.572509999998</v>
          </cell>
          <cell r="D106">
            <v>1812.87544</v>
          </cell>
        </row>
        <row r="107">
          <cell r="B107">
            <v>1884975.4169200002</v>
          </cell>
          <cell r="C107">
            <v>1796200.11889</v>
          </cell>
          <cell r="D107">
            <v>86079.58498</v>
          </cell>
        </row>
        <row r="110">
          <cell r="B110">
            <v>9531049.6646900028</v>
          </cell>
          <cell r="C110">
            <v>5687648.6169699999</v>
          </cell>
          <cell r="D110">
            <v>353893.09374000004</v>
          </cell>
        </row>
        <row r="111">
          <cell r="B111">
            <v>25904.920709999999</v>
          </cell>
          <cell r="C111">
            <v>22448.750690000001</v>
          </cell>
          <cell r="D111">
            <v>472.81965000000002</v>
          </cell>
        </row>
        <row r="112">
          <cell r="B112">
            <v>162118.04889999997</v>
          </cell>
          <cell r="C112">
            <v>139643.34546000001</v>
          </cell>
          <cell r="D112">
            <v>2480.8673700000004</v>
          </cell>
        </row>
        <row r="113">
          <cell r="B113">
            <v>841459.87540999998</v>
          </cell>
          <cell r="C113">
            <v>701234.97091000015</v>
          </cell>
          <cell r="D113">
            <v>11038.644520000002</v>
          </cell>
        </row>
        <row r="114">
          <cell r="B114">
            <v>124189.51299999999</v>
          </cell>
          <cell r="C114">
            <v>88577.766050000006</v>
          </cell>
          <cell r="D114">
            <v>905.46732999999995</v>
          </cell>
        </row>
        <row r="115">
          <cell r="B115">
            <v>161130.6937</v>
          </cell>
          <cell r="C115">
            <v>134574.59610999998</v>
          </cell>
          <cell r="D115">
            <v>1530.2910900000004</v>
          </cell>
        </row>
        <row r="116">
          <cell r="B116">
            <v>415301.59651999996</v>
          </cell>
          <cell r="C116">
            <v>299485.40397999994</v>
          </cell>
          <cell r="D116">
            <v>3628.2308700000003</v>
          </cell>
        </row>
        <row r="117">
          <cell r="B117">
            <v>664964.68359000003</v>
          </cell>
          <cell r="C117">
            <v>484763.38067999994</v>
          </cell>
          <cell r="D117">
            <v>2570.5215099999996</v>
          </cell>
        </row>
        <row r="118">
          <cell r="B118">
            <v>5253428.3666200098</v>
          </cell>
          <cell r="C118">
            <v>4916064.4382500034</v>
          </cell>
          <cell r="D118">
            <v>36978.569879999945</v>
          </cell>
        </row>
        <row r="122">
          <cell r="B122">
            <v>365750.33497000003</v>
          </cell>
          <cell r="C122">
            <v>361222.72131999995</v>
          </cell>
          <cell r="D122">
            <v>2155.59807</v>
          </cell>
        </row>
        <row r="123">
          <cell r="B123">
            <v>1200656.1640300001</v>
          </cell>
          <cell r="C123">
            <v>529492.09323999996</v>
          </cell>
          <cell r="D123">
            <v>3855.5620799999997</v>
          </cell>
        </row>
        <row r="124">
          <cell r="B124">
            <v>56115.667729999986</v>
          </cell>
          <cell r="C124">
            <v>44913.367380000003</v>
          </cell>
          <cell r="D124">
            <v>1058.1877500000001</v>
          </cell>
        </row>
        <row r="125">
          <cell r="B125">
            <v>794602.25805999991</v>
          </cell>
          <cell r="C125">
            <v>622571.42793000001</v>
          </cell>
          <cell r="D125">
            <v>4473.5931500000006</v>
          </cell>
        </row>
        <row r="127">
          <cell r="B127">
            <v>14784369.238</v>
          </cell>
          <cell r="C127">
            <v>11156821.33633</v>
          </cell>
          <cell r="D127">
            <v>31166.064269999999</v>
          </cell>
        </row>
        <row r="128">
          <cell r="B128">
            <v>858121.40167000005</v>
          </cell>
          <cell r="C128">
            <v>759987.32394000003</v>
          </cell>
          <cell r="D128">
            <v>31449.96874</v>
          </cell>
        </row>
        <row r="130">
          <cell r="B130">
            <v>39301874.660590053</v>
          </cell>
          <cell r="C130">
            <v>37497557.462080039</v>
          </cell>
          <cell r="D130">
            <v>1534563.25293</v>
          </cell>
        </row>
        <row r="131">
          <cell r="B131">
            <v>11494405.281659994</v>
          </cell>
          <cell r="C131">
            <v>11308414.893780001</v>
          </cell>
          <cell r="D131">
            <v>171697.53474999999</v>
          </cell>
        </row>
        <row r="132">
          <cell r="B132">
            <v>13816786.2806</v>
          </cell>
          <cell r="C132">
            <v>12193685.48195</v>
          </cell>
          <cell r="D132">
            <v>83966.537760000007</v>
          </cell>
        </row>
        <row r="134">
          <cell r="B134">
            <v>49300555.410260007</v>
          </cell>
          <cell r="C134">
            <v>47648315.106480002</v>
          </cell>
          <cell r="D134">
            <v>35267.78542</v>
          </cell>
        </row>
        <row r="137">
          <cell r="B137">
            <v>238524204.18959007</v>
          </cell>
          <cell r="C137">
            <v>228136827.58828002</v>
          </cell>
          <cell r="D137">
            <v>2743599.4560700003</v>
          </cell>
        </row>
        <row r="140">
          <cell r="B140">
            <v>3997574.7189500094</v>
          </cell>
          <cell r="C140">
            <v>3135313.4405900012</v>
          </cell>
          <cell r="D140">
            <v>144961.12964000006</v>
          </cell>
        </row>
        <row r="141">
          <cell r="B141">
            <v>507316.86426999996</v>
          </cell>
          <cell r="C141">
            <v>227785.91768999997</v>
          </cell>
          <cell r="D141">
            <v>28482.118699999999</v>
          </cell>
        </row>
        <row r="142">
          <cell r="B142">
            <v>254570.39788999996</v>
          </cell>
          <cell r="C142">
            <v>194164.0454</v>
          </cell>
          <cell r="D142">
            <v>333.90521000000001</v>
          </cell>
        </row>
        <row r="143">
          <cell r="B143">
            <v>128159.58279999999</v>
          </cell>
          <cell r="C143">
            <v>119604.73526999999</v>
          </cell>
          <cell r="D143">
            <v>1947.76962</v>
          </cell>
        </row>
        <row r="144">
          <cell r="B144">
            <v>226777.47234000004</v>
          </cell>
          <cell r="C144">
            <v>201090.91721000001</v>
          </cell>
          <cell r="D144">
            <v>13690.121150000001</v>
          </cell>
        </row>
        <row r="145">
          <cell r="B145">
            <v>4061584.56538</v>
          </cell>
          <cell r="C145">
            <v>1400565.3335799999</v>
          </cell>
          <cell r="D145">
            <v>2806.0331800000004</v>
          </cell>
        </row>
        <row r="146">
          <cell r="B146">
            <v>260146.44977000001</v>
          </cell>
          <cell r="C146">
            <v>253014.95624999999</v>
          </cell>
          <cell r="D146">
            <v>2035.81537</v>
          </cell>
        </row>
        <row r="147">
          <cell r="B147">
            <v>50707.171770000001</v>
          </cell>
          <cell r="C147">
            <v>47762.805509999998</v>
          </cell>
          <cell r="D147">
            <v>493.35720000000003</v>
          </cell>
        </row>
        <row r="148">
          <cell r="B148">
            <v>40887.058960000002</v>
          </cell>
          <cell r="C148">
            <v>36297.144309999996</v>
          </cell>
          <cell r="D148">
            <v>1001.4421600000001</v>
          </cell>
        </row>
        <row r="149">
          <cell r="B149">
            <v>1151797.79107</v>
          </cell>
          <cell r="C149">
            <v>1140824.21746</v>
          </cell>
          <cell r="D149">
            <v>10597.992250000001</v>
          </cell>
        </row>
        <row r="150">
          <cell r="B150">
            <v>924152.92314999993</v>
          </cell>
          <cell r="C150">
            <v>824647.6013199999</v>
          </cell>
          <cell r="D150">
            <v>42973.966529999998</v>
          </cell>
        </row>
        <row r="151">
          <cell r="B151">
            <v>424422.58724000002</v>
          </cell>
          <cell r="C151">
            <v>409815.04358000006</v>
          </cell>
          <cell r="D151">
            <v>8396.2345000000005</v>
          </cell>
        </row>
        <row r="152">
          <cell r="B152">
            <v>571529.99572000001</v>
          </cell>
          <cell r="C152">
            <v>427144.66608</v>
          </cell>
          <cell r="D152">
            <v>97764.699989999994</v>
          </cell>
        </row>
        <row r="153">
          <cell r="B153">
            <v>387574.26971000002</v>
          </cell>
          <cell r="C153">
            <v>280705.21988999995</v>
          </cell>
          <cell r="D153">
            <v>13059.30652</v>
          </cell>
        </row>
        <row r="154">
          <cell r="B154">
            <v>212768.76582999996</v>
          </cell>
          <cell r="C154">
            <v>192674.46616000001</v>
          </cell>
          <cell r="D154">
            <v>7427.9040800000002</v>
          </cell>
        </row>
        <row r="155">
          <cell r="B155">
            <v>1654231.5985900003</v>
          </cell>
          <cell r="C155">
            <v>978302.52001999994</v>
          </cell>
          <cell r="D155">
            <v>33074.037839999997</v>
          </cell>
        </row>
        <row r="156">
          <cell r="B156">
            <v>60454.896639999999</v>
          </cell>
          <cell r="C156">
            <v>51626.058850000001</v>
          </cell>
          <cell r="D156">
            <v>745.1</v>
          </cell>
        </row>
        <row r="157">
          <cell r="B157">
            <v>2075513.8072099998</v>
          </cell>
          <cell r="C157">
            <v>1895484.5736</v>
          </cell>
          <cell r="D157">
            <v>179789.45723</v>
          </cell>
        </row>
        <row r="158">
          <cell r="B158">
            <v>49214.278599999998</v>
          </cell>
          <cell r="C158">
            <v>40710.51107</v>
          </cell>
          <cell r="D158">
            <v>843.13846000000001</v>
          </cell>
        </row>
        <row r="159">
          <cell r="B159">
            <v>96636.611999999994</v>
          </cell>
          <cell r="C159">
            <v>82342.134540000014</v>
          </cell>
          <cell r="D159">
            <v>4411.0866599999999</v>
          </cell>
        </row>
        <row r="162">
          <cell r="B162">
            <v>84341356.501529977</v>
          </cell>
          <cell r="C162">
            <v>68356184.87583001</v>
          </cell>
          <cell r="D162">
            <v>5322067.5816699993</v>
          </cell>
        </row>
        <row r="163">
          <cell r="B163">
            <v>42746.061040000001</v>
          </cell>
          <cell r="C163">
            <v>35535.582270000006</v>
          </cell>
          <cell r="D163">
            <v>1153.00359</v>
          </cell>
        </row>
        <row r="164">
          <cell r="B164">
            <v>38432.961909999998</v>
          </cell>
          <cell r="C164">
            <v>31866.2709</v>
          </cell>
          <cell r="D164">
            <v>380.69218000000001</v>
          </cell>
        </row>
        <row r="165">
          <cell r="B165">
            <v>45367.95117</v>
          </cell>
          <cell r="C165">
            <v>37217.367340000004</v>
          </cell>
          <cell r="D165">
            <v>1805.65561</v>
          </cell>
        </row>
        <row r="166">
          <cell r="B166">
            <v>79183.223069999993</v>
          </cell>
          <cell r="C166">
            <v>63635.852679999996</v>
          </cell>
          <cell r="D166">
            <v>1377.92659</v>
          </cell>
        </row>
        <row r="167">
          <cell r="B167">
            <v>106923.19565999998</v>
          </cell>
          <cell r="C167">
            <v>68587.391269999993</v>
          </cell>
          <cell r="D167">
            <v>216.39805999999999</v>
          </cell>
        </row>
        <row r="170">
          <cell r="B170">
            <v>2738261.33476</v>
          </cell>
          <cell r="C170">
            <v>1521048.4969400002</v>
          </cell>
          <cell r="D170">
            <v>145790.35784000001</v>
          </cell>
        </row>
        <row r="171">
          <cell r="B171">
            <v>634505.25317000004</v>
          </cell>
          <cell r="C171">
            <v>31040.149430000001</v>
          </cell>
          <cell r="D171">
            <v>601.43200000000002</v>
          </cell>
        </row>
        <row r="172">
          <cell r="B172">
            <v>192627.38080000001</v>
          </cell>
          <cell r="C172">
            <v>127552.14822</v>
          </cell>
          <cell r="D172">
            <v>1732.07439</v>
          </cell>
        </row>
        <row r="175">
          <cell r="B175">
            <v>3558902.7018399988</v>
          </cell>
          <cell r="C175">
            <v>3084084.0721499994</v>
          </cell>
          <cell r="D175">
            <v>124189.36745999999</v>
          </cell>
        </row>
        <row r="176">
          <cell r="B176">
            <v>366843.26336000004</v>
          </cell>
          <cell r="C176">
            <v>254340.26345000003</v>
          </cell>
          <cell r="D176">
            <v>547.25162</v>
          </cell>
        </row>
        <row r="177">
          <cell r="B177">
            <v>78839.286779999995</v>
          </cell>
          <cell r="C177">
            <v>65801.630009999993</v>
          </cell>
          <cell r="D177">
            <v>3777.6927799999999</v>
          </cell>
        </row>
        <row r="178">
          <cell r="B178">
            <v>52407.533889999992</v>
          </cell>
          <cell r="C178">
            <v>45495.402999999998</v>
          </cell>
          <cell r="D178">
            <v>642.37889000000007</v>
          </cell>
        </row>
        <row r="179">
          <cell r="B179">
            <v>64115.107759999992</v>
          </cell>
          <cell r="C179">
            <v>46838.579439999994</v>
          </cell>
          <cell r="D179">
            <v>1264.27819</v>
          </cell>
        </row>
        <row r="180">
          <cell r="B180"/>
          <cell r="C180"/>
          <cell r="D180"/>
        </row>
        <row r="182">
          <cell r="B182">
            <v>43666394.804240003</v>
          </cell>
          <cell r="C182">
            <v>33182771.416650001</v>
          </cell>
          <cell r="D182">
            <v>192797.95754999996</v>
          </cell>
        </row>
        <row r="183">
          <cell r="B183">
            <v>83005.598320000005</v>
          </cell>
          <cell r="C183">
            <v>56187.997170000002</v>
          </cell>
          <cell r="D183">
            <v>4503.4634800000003</v>
          </cell>
        </row>
        <row r="184">
          <cell r="B184">
            <v>847521.39085999993</v>
          </cell>
          <cell r="C184">
            <v>716078.40691999986</v>
          </cell>
          <cell r="D184">
            <v>14401.396639999999</v>
          </cell>
        </row>
        <row r="185">
          <cell r="B185">
            <v>19557.854519999997</v>
          </cell>
          <cell r="C185">
            <v>18459.028459999998</v>
          </cell>
          <cell r="D185">
            <v>0</v>
          </cell>
        </row>
        <row r="186">
          <cell r="B186">
            <v>583456.86534000002</v>
          </cell>
          <cell r="C186">
            <v>433993.26285</v>
          </cell>
          <cell r="D186">
            <v>8078.3647099999998</v>
          </cell>
        </row>
        <row r="187">
          <cell r="B187">
            <v>5216303.3222700013</v>
          </cell>
          <cell r="C187">
            <v>4533270.8659199998</v>
          </cell>
          <cell r="D187">
            <v>12397.00086</v>
          </cell>
        </row>
        <row r="188">
          <cell r="B188">
            <v>21388.646829999998</v>
          </cell>
          <cell r="C188">
            <v>19594.199260000001</v>
          </cell>
          <cell r="D188">
            <v>876.05994999999996</v>
          </cell>
        </row>
        <row r="191">
          <cell r="B191">
            <v>960019.40795999917</v>
          </cell>
          <cell r="C191">
            <v>866016.24431999971</v>
          </cell>
          <cell r="D191">
            <v>13178.078799999999</v>
          </cell>
        </row>
        <row r="192">
          <cell r="B192">
            <v>18543.710419999996</v>
          </cell>
          <cell r="C192">
            <v>16245.641029999999</v>
          </cell>
          <cell r="D192">
            <v>50.304499999999997</v>
          </cell>
        </row>
        <row r="193">
          <cell r="B193">
            <v>961623.91537999979</v>
          </cell>
          <cell r="C193">
            <v>913464.79157999996</v>
          </cell>
          <cell r="D193">
            <v>38.386609999999997</v>
          </cell>
        </row>
        <row r="194">
          <cell r="B194">
            <v>29589.335079999997</v>
          </cell>
          <cell r="C194">
            <v>19430.265310000003</v>
          </cell>
          <cell r="D194">
            <v>91.923410000000004</v>
          </cell>
        </row>
        <row r="195">
          <cell r="B195">
            <v>54626.539999999994</v>
          </cell>
          <cell r="C195">
            <v>47865.734080000002</v>
          </cell>
          <cell r="D195">
            <v>879.33375000000001</v>
          </cell>
        </row>
        <row r="196">
          <cell r="B196">
            <v>3939815.0684099998</v>
          </cell>
          <cell r="C196">
            <v>2873304.7398099997</v>
          </cell>
          <cell r="D196">
            <v>17864.431</v>
          </cell>
        </row>
        <row r="199">
          <cell r="B199">
            <v>171113.37413000001</v>
          </cell>
          <cell r="C199">
            <v>163126.26538000003</v>
          </cell>
          <cell r="D199">
            <v>5120.9176299999981</v>
          </cell>
        </row>
        <row r="200">
          <cell r="B200">
            <v>224514.33763999995</v>
          </cell>
          <cell r="C200">
            <v>213912.08299999998</v>
          </cell>
          <cell r="D200">
            <v>5691.6078600000001</v>
          </cell>
        </row>
        <row r="201">
          <cell r="B201">
            <v>28627.387509999997</v>
          </cell>
          <cell r="C201">
            <v>25821.955890000001</v>
          </cell>
          <cell r="D201">
            <v>0</v>
          </cell>
        </row>
        <row r="202">
          <cell r="B202">
            <v>9500.2960000000003</v>
          </cell>
          <cell r="C202">
            <v>457.29465999999996</v>
          </cell>
          <cell r="D202">
            <v>0</v>
          </cell>
        </row>
        <row r="203">
          <cell r="B203">
            <v>94180.934269999998</v>
          </cell>
          <cell r="C203">
            <v>83435.364929999996</v>
          </cell>
          <cell r="D203">
            <v>3549.1661400000003</v>
          </cell>
        </row>
        <row r="204">
          <cell r="B204">
            <v>259022.05537000002</v>
          </cell>
          <cell r="C204">
            <v>237034.48866999999</v>
          </cell>
          <cell r="D204">
            <v>10873.67643</v>
          </cell>
        </row>
        <row r="205">
          <cell r="B205">
            <v>133044.25008</v>
          </cell>
          <cell r="C205">
            <v>132556.30859</v>
          </cell>
          <cell r="D205">
            <v>260.64071999999999</v>
          </cell>
        </row>
        <row r="208">
          <cell r="B208">
            <v>53306.309869999997</v>
          </cell>
          <cell r="C208">
            <v>18340.180989999997</v>
          </cell>
          <cell r="D208">
            <v>102.11492999999999</v>
          </cell>
        </row>
        <row r="209">
          <cell r="B209">
            <v>68055.03979000001</v>
          </cell>
          <cell r="C209">
            <v>60388.414469999996</v>
          </cell>
          <cell r="D209">
            <v>202.55901999999998</v>
          </cell>
        </row>
        <row r="210">
          <cell r="B210">
            <v>73727.951680000013</v>
          </cell>
          <cell r="C210">
            <v>61300.630430000005</v>
          </cell>
          <cell r="D210">
            <v>1716.7390500000001</v>
          </cell>
        </row>
        <row r="211">
          <cell r="B211">
            <v>10065697.958159996</v>
          </cell>
          <cell r="C211">
            <v>4551943.2955500046</v>
          </cell>
          <cell r="D211">
            <v>230701.60660999999</v>
          </cell>
        </row>
        <row r="212">
          <cell r="B212">
            <v>55167.583700000003</v>
          </cell>
          <cell r="C212">
            <v>42457.322540000001</v>
          </cell>
          <cell r="D212">
            <v>1020.55094</v>
          </cell>
        </row>
        <row r="213">
          <cell r="B213">
            <v>98974.565989999974</v>
          </cell>
          <cell r="C213">
            <v>90246.305460000003</v>
          </cell>
          <cell r="D213">
            <v>1868.2931899999999</v>
          </cell>
        </row>
        <row r="214">
          <cell r="B214">
            <v>387623.33023000002</v>
          </cell>
          <cell r="C214">
            <v>274993.74121000001</v>
          </cell>
          <cell r="D214">
            <v>5040.5682100000004</v>
          </cell>
        </row>
        <row r="215">
          <cell r="B215">
            <v>67437.283859999996</v>
          </cell>
          <cell r="C215">
            <v>47543.706340000004</v>
          </cell>
          <cell r="D215">
            <v>53.890980000000006</v>
          </cell>
        </row>
        <row r="216">
          <cell r="B216">
            <v>132877.98931999999</v>
          </cell>
          <cell r="C216">
            <v>117183.04796</v>
          </cell>
          <cell r="D216">
            <v>1691.85943</v>
          </cell>
        </row>
        <row r="217">
          <cell r="B217">
            <v>72345.78</v>
          </cell>
          <cell r="C217">
            <v>68452.561310000005</v>
          </cell>
          <cell r="D217">
            <v>3107.8683099999998</v>
          </cell>
        </row>
        <row r="218">
          <cell r="B218">
            <v>105169.78784999998</v>
          </cell>
          <cell r="C218">
            <v>81541.70895</v>
          </cell>
          <cell r="D218">
            <v>1146.1021499999999</v>
          </cell>
        </row>
        <row r="219">
          <cell r="B219">
            <v>480966.43965999992</v>
          </cell>
          <cell r="C219">
            <v>390468.87024000008</v>
          </cell>
          <cell r="D219">
            <v>7461.0399900000002</v>
          </cell>
        </row>
        <row r="220">
          <cell r="B220">
            <v>96260.014910000013</v>
          </cell>
          <cell r="C220">
            <v>80258.696469999995</v>
          </cell>
          <cell r="D220">
            <v>3790.4157799999998</v>
          </cell>
        </row>
        <row r="221">
          <cell r="B221">
            <v>99252.088450000025</v>
          </cell>
          <cell r="C221">
            <v>70444.12066</v>
          </cell>
          <cell r="D221">
            <v>1661.5356399999998</v>
          </cell>
        </row>
        <row r="222">
          <cell r="B222">
            <v>82174.343999999997</v>
          </cell>
          <cell r="C222">
            <v>70616.292400000006</v>
          </cell>
          <cell r="D222">
            <v>1740.6136899999999</v>
          </cell>
        </row>
        <row r="223">
          <cell r="B223">
            <v>170332.94053999998</v>
          </cell>
          <cell r="C223">
            <v>137489.16697999998</v>
          </cell>
          <cell r="D223">
            <v>630.87932999999998</v>
          </cell>
        </row>
        <row r="225">
          <cell r="B225">
            <v>524902.55995999998</v>
          </cell>
          <cell r="C225">
            <v>280424.59051000001</v>
          </cell>
          <cell r="D225">
            <v>3084.5019199999997</v>
          </cell>
        </row>
        <row r="226">
          <cell r="B226">
            <v>689062.91816</v>
          </cell>
          <cell r="C226">
            <v>388155.86074999999</v>
          </cell>
          <cell r="D226">
            <v>674.17198999999994</v>
          </cell>
        </row>
        <row r="227">
          <cell r="B227">
            <v>379220.84867000004</v>
          </cell>
          <cell r="C227">
            <v>263724.57409999997</v>
          </cell>
          <cell r="D227">
            <v>1934.72316</v>
          </cell>
        </row>
        <row r="228">
          <cell r="B228">
            <v>127583.59316999999</v>
          </cell>
          <cell r="C228">
            <v>74274.688039999994</v>
          </cell>
          <cell r="D228">
            <v>1956.16101</v>
          </cell>
        </row>
        <row r="229">
          <cell r="B229">
            <v>821366.86942</v>
          </cell>
          <cell r="C229">
            <v>662070.48474999995</v>
          </cell>
          <cell r="D229">
            <v>40250.300430000003</v>
          </cell>
        </row>
        <row r="230">
          <cell r="B230">
            <v>420219.78647000005</v>
          </cell>
          <cell r="C230">
            <v>390494.38403000002</v>
          </cell>
          <cell r="D230">
            <v>9845.9361399999998</v>
          </cell>
        </row>
        <row r="231">
          <cell r="B231">
            <v>512773.29402999999</v>
          </cell>
          <cell r="C231">
            <v>484374.70437000005</v>
          </cell>
          <cell r="D231">
            <v>13770.179970000001</v>
          </cell>
        </row>
        <row r="232">
          <cell r="B232">
            <v>11063.162999999999</v>
          </cell>
          <cell r="C232">
            <v>6375.1627800000006</v>
          </cell>
          <cell r="D232">
            <v>241.7</v>
          </cell>
        </row>
        <row r="233">
          <cell r="B233">
            <v>121291.64500000002</v>
          </cell>
          <cell r="C233">
            <v>76877.863389999999</v>
          </cell>
          <cell r="D233">
            <v>4101.7197100000003</v>
          </cell>
        </row>
        <row r="234">
          <cell r="B234">
            <v>323163.37846000004</v>
          </cell>
          <cell r="C234">
            <v>252565.17701000001</v>
          </cell>
          <cell r="D234">
            <v>3386.3033799999998</v>
          </cell>
        </row>
        <row r="235">
          <cell r="B235">
            <v>608861.92853999999</v>
          </cell>
          <cell r="C235">
            <v>369819.11937999999</v>
          </cell>
          <cell r="D235">
            <v>5416.3122699999994</v>
          </cell>
        </row>
        <row r="236">
          <cell r="B236">
            <v>46305.441969999993</v>
          </cell>
          <cell r="C236">
            <v>35926.613449999997</v>
          </cell>
          <cell r="D236">
            <v>1012.08863</v>
          </cell>
        </row>
        <row r="237">
          <cell r="B237">
            <v>187376.41235</v>
          </cell>
          <cell r="C237">
            <v>24835.117129999999</v>
          </cell>
          <cell r="D237">
            <v>24.59066</v>
          </cell>
        </row>
        <row r="238">
          <cell r="B238">
            <v>166131.69824</v>
          </cell>
          <cell r="C238">
            <v>144666.39002000002</v>
          </cell>
          <cell r="D238">
            <v>182.94922</v>
          </cell>
        </row>
        <row r="239">
          <cell r="B239">
            <v>52026.444389999997</v>
          </cell>
          <cell r="C239">
            <v>46548.373959999997</v>
          </cell>
          <cell r="D239">
            <v>74.76003</v>
          </cell>
        </row>
        <row r="240">
          <cell r="B240">
            <v>911004.79098000005</v>
          </cell>
          <cell r="C240">
            <v>894640.14338999998</v>
          </cell>
          <cell r="D240">
            <v>220.92</v>
          </cell>
        </row>
        <row r="241">
          <cell r="B241">
            <v>88282.123000000007</v>
          </cell>
          <cell r="C241">
            <v>82514.172560000006</v>
          </cell>
          <cell r="D241">
            <v>4781.1429699999999</v>
          </cell>
        </row>
        <row r="242">
          <cell r="B242">
            <v>193132.89378000004</v>
          </cell>
          <cell r="C242">
            <v>157538.13864999998</v>
          </cell>
          <cell r="D242">
            <v>3770.8845999999994</v>
          </cell>
        </row>
        <row r="243">
          <cell r="B243">
            <v>119279.9412</v>
          </cell>
          <cell r="C243">
            <v>110553.17386</v>
          </cell>
          <cell r="D243">
            <v>136.22476999999998</v>
          </cell>
        </row>
        <row r="244">
          <cell r="B244">
            <v>48580.840429999997</v>
          </cell>
          <cell r="C244">
            <v>37705.965429999997</v>
          </cell>
          <cell r="D244">
            <v>16.875</v>
          </cell>
        </row>
        <row r="245">
          <cell r="B245">
            <v>36540.060169999997</v>
          </cell>
          <cell r="C245">
            <v>25241.343809999998</v>
          </cell>
          <cell r="D245">
            <v>254.27773999999999</v>
          </cell>
        </row>
        <row r="246">
          <cell r="B246">
            <v>281415.54262999998</v>
          </cell>
          <cell r="C246">
            <v>260121.84097000002</v>
          </cell>
          <cell r="D246">
            <v>2294.4564199999995</v>
          </cell>
        </row>
        <row r="249">
          <cell r="B249">
            <v>22132077.303650003</v>
          </cell>
          <cell r="C249">
            <v>18917984.339060001</v>
          </cell>
          <cell r="D249">
            <v>489694.04413999995</v>
          </cell>
        </row>
        <row r="252">
          <cell r="B252">
            <v>2223.9798499999997</v>
          </cell>
          <cell r="C252">
            <v>1837.7370900000001</v>
          </cell>
          <cell r="D252">
            <v>0</v>
          </cell>
        </row>
        <row r="255">
          <cell r="B255">
            <v>19216791.51825</v>
          </cell>
          <cell r="C255">
            <v>18278311.940700002</v>
          </cell>
          <cell r="D255">
            <v>319288.27643000003</v>
          </cell>
        </row>
        <row r="256">
          <cell r="B256">
            <v>73480.665070000003</v>
          </cell>
          <cell r="C256">
            <v>71402.676309999995</v>
          </cell>
          <cell r="D256">
            <v>989.32833000000005</v>
          </cell>
        </row>
        <row r="257">
          <cell r="B257">
            <v>472537.33180000004</v>
          </cell>
          <cell r="C257">
            <v>442189.29407</v>
          </cell>
          <cell r="D257">
            <v>1608.9333999999999</v>
          </cell>
        </row>
        <row r="258">
          <cell r="B258">
            <v>1276350.7690000001</v>
          </cell>
          <cell r="C258">
            <v>1229668.6611299999</v>
          </cell>
          <cell r="D258">
            <v>18526.092829999998</v>
          </cell>
        </row>
        <row r="259">
          <cell r="B259">
            <v>249543.67600000001</v>
          </cell>
          <cell r="C259">
            <v>232690.88238000002</v>
          </cell>
          <cell r="D259">
            <v>2147.5735499999996</v>
          </cell>
        </row>
        <row r="262">
          <cell r="B262">
            <v>1039081.4564999999</v>
          </cell>
          <cell r="C262">
            <v>1004422.06087</v>
          </cell>
          <cell r="D262">
            <v>14023.85476</v>
          </cell>
        </row>
        <row r="263">
          <cell r="B263">
            <v>67783.058820000006</v>
          </cell>
          <cell r="C263">
            <v>59209.652399999999</v>
          </cell>
          <cell r="D263">
            <v>1505.3106399999999</v>
          </cell>
        </row>
        <row r="266">
          <cell r="B266">
            <v>7371965.2795699984</v>
          </cell>
          <cell r="C266">
            <v>6946889.9835200002</v>
          </cell>
          <cell r="D266">
            <v>291018.22724000004</v>
          </cell>
        </row>
        <row r="269">
          <cell r="B269">
            <v>15057313.413939999</v>
          </cell>
          <cell r="C269">
            <v>11184448.223069999</v>
          </cell>
          <cell r="D269">
            <v>202763.8732</v>
          </cell>
        </row>
        <row r="272">
          <cell r="B272">
            <v>1612073.486</v>
          </cell>
          <cell r="C272">
            <v>1451685.62873</v>
          </cell>
          <cell r="D272">
            <v>2599.6785199999999</v>
          </cell>
        </row>
        <row r="275">
          <cell r="B275">
            <v>363804.34580000001</v>
          </cell>
          <cell r="C275">
            <v>345590.31107</v>
          </cell>
          <cell r="D275">
            <v>3107.8532400000004</v>
          </cell>
        </row>
        <row r="279">
          <cell r="B279">
            <v>96123114.644869998</v>
          </cell>
          <cell r="C279">
            <v>93298692.390650004</v>
          </cell>
          <cell r="D279">
            <v>0</v>
          </cell>
        </row>
        <row r="281">
          <cell r="B281">
            <v>360246741.70939994</v>
          </cell>
          <cell r="C281">
            <v>358949206.39042991</v>
          </cell>
          <cell r="D281">
            <v>1238.71</v>
          </cell>
        </row>
        <row r="283">
          <cell r="B283">
            <v>1476375.26192</v>
          </cell>
          <cell r="C283">
            <v>1419725.6349000002</v>
          </cell>
          <cell r="D283">
            <v>56615.455270000006</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5"/>
  <sheetViews>
    <sheetView view="pageBreakPreview" zoomScaleNormal="100" zoomScaleSheetLayoutView="100" workbookViewId="0">
      <pane xSplit="2" ySplit="6" topLeftCell="C16" activePane="bottomRight" state="frozen"/>
      <selection pane="topRight" activeCell="C1" sqref="C1"/>
      <selection pane="bottomLeft" activeCell="A7" sqref="A7"/>
      <selection pane="bottomRight" activeCell="C23" sqref="C23"/>
    </sheetView>
  </sheetViews>
  <sheetFormatPr defaultRowHeight="12.75" x14ac:dyDescent="0.2"/>
  <cols>
    <col min="1" max="1" width="1.85546875" style="6" customWidth="1"/>
    <col min="2" max="2" width="42.140625" style="6" customWidth="1"/>
    <col min="3" max="6" width="12" style="7" customWidth="1"/>
    <col min="7" max="7" width="14" style="7" bestFit="1" customWidth="1"/>
    <col min="8" max="11" width="12" style="7" customWidth="1"/>
    <col min="12" max="12" width="14" style="7" bestFit="1" customWidth="1"/>
    <col min="13" max="17" width="12" style="7" customWidth="1"/>
    <col min="18" max="21" width="9.140625" style="7"/>
    <col min="22" max="22" width="10.42578125" style="7" customWidth="1"/>
    <col min="23" max="16384" width="9.140625" style="7"/>
  </cols>
  <sheetData>
    <row r="1" spans="1:33" ht="14.25" x14ac:dyDescent="0.2">
      <c r="A1" s="5" t="s">
        <v>19</v>
      </c>
    </row>
    <row r="2" spans="1:33" x14ac:dyDescent="0.2">
      <c r="A2" s="6" t="s">
        <v>20</v>
      </c>
    </row>
    <row r="3" spans="1:33" x14ac:dyDescent="0.2">
      <c r="A3" s="6" t="s">
        <v>21</v>
      </c>
    </row>
    <row r="5" spans="1:33" s="8" customFormat="1" ht="18.75" customHeight="1" x14ac:dyDescent="0.2">
      <c r="A5" s="31" t="s">
        <v>22</v>
      </c>
      <c r="B5" s="31"/>
      <c r="C5" s="32" t="s">
        <v>23</v>
      </c>
      <c r="D5" s="32"/>
      <c r="E5" s="32"/>
      <c r="F5" s="32"/>
      <c r="G5" s="32"/>
      <c r="H5" s="32" t="s">
        <v>24</v>
      </c>
      <c r="I5" s="32"/>
      <c r="J5" s="32"/>
      <c r="K5" s="32"/>
      <c r="L5" s="32"/>
      <c r="M5" s="32" t="s">
        <v>25</v>
      </c>
      <c r="N5" s="32"/>
      <c r="O5" s="32"/>
      <c r="P5" s="32"/>
      <c r="Q5" s="32"/>
      <c r="R5" s="32" t="s">
        <v>26</v>
      </c>
      <c r="S5" s="32"/>
      <c r="T5" s="32"/>
      <c r="U5" s="32"/>
      <c r="V5" s="32"/>
    </row>
    <row r="6" spans="1:33" s="8" customFormat="1" ht="25.5" x14ac:dyDescent="0.2">
      <c r="A6" s="31"/>
      <c r="B6" s="31"/>
      <c r="C6" s="9" t="s">
        <v>27</v>
      </c>
      <c r="D6" s="9" t="s">
        <v>28</v>
      </c>
      <c r="E6" s="9" t="s">
        <v>29</v>
      </c>
      <c r="F6" s="9" t="s">
        <v>30</v>
      </c>
      <c r="G6" s="9" t="s">
        <v>31</v>
      </c>
      <c r="H6" s="9" t="s">
        <v>27</v>
      </c>
      <c r="I6" s="9" t="s">
        <v>28</v>
      </c>
      <c r="J6" s="9" t="s">
        <v>29</v>
      </c>
      <c r="K6" s="9" t="s">
        <v>30</v>
      </c>
      <c r="L6" s="9" t="s">
        <v>31</v>
      </c>
      <c r="M6" s="9" t="s">
        <v>27</v>
      </c>
      <c r="N6" s="9" t="s">
        <v>28</v>
      </c>
      <c r="O6" s="9" t="s">
        <v>29</v>
      </c>
      <c r="P6" s="9" t="s">
        <v>30</v>
      </c>
      <c r="Q6" s="9" t="s">
        <v>31</v>
      </c>
      <c r="R6" s="9" t="s">
        <v>27</v>
      </c>
      <c r="S6" s="9" t="s">
        <v>28</v>
      </c>
      <c r="T6" s="9" t="s">
        <v>29</v>
      </c>
      <c r="U6" s="9" t="s">
        <v>30</v>
      </c>
      <c r="V6" s="9" t="s">
        <v>31</v>
      </c>
    </row>
    <row r="7" spans="1:33" x14ac:dyDescent="0.2">
      <c r="A7" s="10"/>
      <c r="B7" s="10"/>
      <c r="C7" s="11"/>
      <c r="D7" s="11"/>
      <c r="E7" s="11"/>
      <c r="F7" s="11"/>
      <c r="G7" s="11"/>
      <c r="H7" s="11"/>
      <c r="I7" s="11"/>
      <c r="J7" s="11"/>
      <c r="K7" s="11"/>
      <c r="L7" s="11"/>
      <c r="M7" s="11"/>
      <c r="N7" s="11"/>
      <c r="O7" s="11"/>
      <c r="P7" s="11"/>
      <c r="Q7" s="11"/>
      <c r="R7" s="12"/>
      <c r="S7" s="12"/>
      <c r="T7" s="12"/>
      <c r="U7" s="12"/>
      <c r="V7" s="12"/>
    </row>
    <row r="8" spans="1:33" s="16" customFormat="1" x14ac:dyDescent="0.2">
      <c r="A8" s="13" t="s">
        <v>32</v>
      </c>
      <c r="B8" s="13"/>
      <c r="C8" s="14">
        <f t="shared" ref="C8:Q8" si="0">+C10+C47</f>
        <v>464328558</v>
      </c>
      <c r="D8" s="14">
        <f t="shared" si="0"/>
        <v>550786383</v>
      </c>
      <c r="E8" s="14">
        <f t="shared" si="0"/>
        <v>547632589.26499987</v>
      </c>
      <c r="F8" s="14">
        <f t="shared" si="0"/>
        <v>192648386.14400008</v>
      </c>
      <c r="G8" s="14">
        <f t="shared" si="0"/>
        <v>1755395916.4090004</v>
      </c>
      <c r="H8" s="14">
        <f t="shared" si="0"/>
        <v>444146179</v>
      </c>
      <c r="I8" s="14">
        <f t="shared" si="0"/>
        <v>527594298</v>
      </c>
      <c r="J8" s="14">
        <f t="shared" si="0"/>
        <v>508485218.30599999</v>
      </c>
      <c r="K8" s="14">
        <f t="shared" si="0"/>
        <v>131088640.31700003</v>
      </c>
      <c r="L8" s="14">
        <f t="shared" si="0"/>
        <v>1611314335.6230001</v>
      </c>
      <c r="M8" s="14">
        <f t="shared" si="0"/>
        <v>20182379</v>
      </c>
      <c r="N8" s="14">
        <f t="shared" si="0"/>
        <v>23192085</v>
      </c>
      <c r="O8" s="14">
        <f t="shared" si="0"/>
        <v>39147370.958999991</v>
      </c>
      <c r="P8" s="14">
        <f t="shared" si="0"/>
        <v>61559745.827000089</v>
      </c>
      <c r="Q8" s="14">
        <f t="shared" si="0"/>
        <v>144081580.7860001</v>
      </c>
      <c r="R8" s="15">
        <f>+H8/C8*100</f>
        <v>95.653427157930707</v>
      </c>
      <c r="S8" s="15">
        <f>+I8/D8*100</f>
        <v>95.789277709866695</v>
      </c>
      <c r="T8" s="15">
        <f>+J8/E8*100</f>
        <v>92.851526420014338</v>
      </c>
      <c r="U8" s="15">
        <f>+K8/F8*100</f>
        <v>68.045542940086918</v>
      </c>
      <c r="V8" s="15">
        <f>+L8/G8*100</f>
        <v>91.792074970713912</v>
      </c>
      <c r="X8" s="16" t="b">
        <f>+C8='[1]NCA RELEASES (2)'!F87</f>
        <v>1</v>
      </c>
      <c r="Y8" s="16" t="b">
        <f>+D8='[1]NCA RELEASES (2)'!J87</f>
        <v>1</v>
      </c>
      <c r="Z8" s="16" t="b">
        <f>+E8='[1]NCA RELEASES (2)'!N87</f>
        <v>1</v>
      </c>
      <c r="AA8" s="16" t="b">
        <f>+F8='[1]NCA RELEASES (2)'!O87</f>
        <v>1</v>
      </c>
      <c r="AB8" s="16" t="b">
        <f>+G8='[1]NCA RELEASES (2)'!O45</f>
        <v>1</v>
      </c>
      <c r="AC8" s="16" t="b">
        <f>+H8='[1]all(net trust &amp;WF) (2)'!F87</f>
        <v>1</v>
      </c>
      <c r="AD8" s="16" t="b">
        <f>+I8='[1]all(net trust &amp;WF) (2)'!J87</f>
        <v>1</v>
      </c>
      <c r="AE8" s="16" t="b">
        <f>+J8='[1]all(net trust &amp;WF) (2)'!N87</f>
        <v>1</v>
      </c>
      <c r="AF8" s="16" t="b">
        <f>+K8='[1]all(net trust &amp;WF) (2)'!O87</f>
        <v>1</v>
      </c>
      <c r="AG8" s="16" t="b">
        <f>+L8='[1]all(net trust &amp;WF) (2)'!O45</f>
        <v>1</v>
      </c>
    </row>
    <row r="9" spans="1:33" x14ac:dyDescent="0.2">
      <c r="C9" s="11"/>
      <c r="D9" s="11"/>
      <c r="E9" s="11"/>
      <c r="F9" s="11"/>
      <c r="G9" s="11"/>
      <c r="H9" s="11"/>
      <c r="I9" s="11"/>
      <c r="J9" s="11"/>
      <c r="K9" s="11"/>
      <c r="L9" s="11"/>
      <c r="M9" s="11"/>
      <c r="N9" s="11"/>
      <c r="O9" s="11"/>
      <c r="P9" s="11"/>
      <c r="Q9" s="11"/>
      <c r="R9" s="17"/>
      <c r="S9" s="17"/>
      <c r="T9" s="17"/>
      <c r="U9" s="17"/>
      <c r="V9" s="17"/>
    </row>
    <row r="10" spans="1:33" ht="15" x14ac:dyDescent="0.35">
      <c r="A10" s="6" t="s">
        <v>33</v>
      </c>
      <c r="C10" s="18">
        <f t="shared" ref="C10:Q10" si="1">SUM(C12:C45)</f>
        <v>329885979</v>
      </c>
      <c r="D10" s="18">
        <f t="shared" si="1"/>
        <v>415609217</v>
      </c>
      <c r="E10" s="18">
        <f t="shared" si="1"/>
        <v>400084371.05799991</v>
      </c>
      <c r="F10" s="18">
        <f t="shared" si="1"/>
        <v>151970117.73400003</v>
      </c>
      <c r="G10" s="18">
        <f t="shared" si="1"/>
        <v>1297549684.7920003</v>
      </c>
      <c r="H10" s="18">
        <f t="shared" si="1"/>
        <v>309754529</v>
      </c>
      <c r="I10" s="18">
        <f t="shared" si="1"/>
        <v>394509426</v>
      </c>
      <c r="J10" s="18">
        <f t="shared" si="1"/>
        <v>360211546.49599999</v>
      </c>
      <c r="K10" s="18">
        <f t="shared" si="1"/>
        <v>93113355.545000002</v>
      </c>
      <c r="L10" s="18">
        <f t="shared" si="1"/>
        <v>1157588857.0410001</v>
      </c>
      <c r="M10" s="18">
        <f t="shared" si="1"/>
        <v>20131450</v>
      </c>
      <c r="N10" s="18">
        <f t="shared" si="1"/>
        <v>21099791</v>
      </c>
      <c r="O10" s="18">
        <f t="shared" si="1"/>
        <v>39872824.561999992</v>
      </c>
      <c r="P10" s="18">
        <f t="shared" si="1"/>
        <v>58856762.189000063</v>
      </c>
      <c r="Q10" s="18">
        <f t="shared" si="1"/>
        <v>139960827.75100008</v>
      </c>
      <c r="R10" s="17">
        <f>+H10/C10*100</f>
        <v>93.897452064793569</v>
      </c>
      <c r="S10" s="17">
        <f>+I10/D10*100</f>
        <v>94.923165768000757</v>
      </c>
      <c r="T10" s="17">
        <f>+J10/E10*100</f>
        <v>90.033895986349449</v>
      </c>
      <c r="U10" s="17">
        <f>+K10/F10*100</f>
        <v>61.270832011843538</v>
      </c>
      <c r="V10" s="17">
        <f>+L10/G10*100</f>
        <v>89.213451369807387</v>
      </c>
    </row>
    <row r="11" spans="1:33" x14ac:dyDescent="0.2">
      <c r="C11" s="11"/>
      <c r="D11" s="11"/>
      <c r="E11" s="11"/>
      <c r="F11" s="11"/>
      <c r="G11" s="11"/>
      <c r="H11" s="11"/>
      <c r="I11" s="11"/>
      <c r="J11" s="11"/>
      <c r="K11" s="11"/>
      <c r="L11" s="11"/>
      <c r="M11" s="11"/>
      <c r="N11" s="11"/>
      <c r="O11" s="11"/>
      <c r="P11" s="11"/>
      <c r="Q11" s="11"/>
      <c r="R11" s="17"/>
      <c r="S11" s="17"/>
      <c r="T11" s="17"/>
      <c r="U11" s="17"/>
      <c r="V11" s="17"/>
    </row>
    <row r="12" spans="1:33" x14ac:dyDescent="0.2">
      <c r="B12" s="19" t="s">
        <v>34</v>
      </c>
      <c r="C12" s="11">
        <f>+'[1]NCA RELEASES (2)'!F50</f>
        <v>2788793</v>
      </c>
      <c r="D12" s="11">
        <f>+'[1]NCA RELEASES (2)'!J50</f>
        <v>3135574</v>
      </c>
      <c r="E12" s="11">
        <f>+'[1]NCA RELEASES (2)'!N50</f>
        <v>3412802.6889999993</v>
      </c>
      <c r="F12" s="11">
        <f>+'[1]NCA RELEASES (2)'!O50</f>
        <v>1132002.1430000011</v>
      </c>
      <c r="G12" s="11">
        <f>SUM(C12:F12)</f>
        <v>10469171.832</v>
      </c>
      <c r="H12" s="11">
        <f>+'[1]all(net trust &amp;WF) (2)'!F50</f>
        <v>2688992</v>
      </c>
      <c r="I12" s="11">
        <f>+'[1]all(net trust &amp;WF) (2)'!J50</f>
        <v>3058075</v>
      </c>
      <c r="J12" s="11">
        <f>+'[1]all(net trust &amp;WF) (2)'!N50</f>
        <v>3207759.728000002</v>
      </c>
      <c r="K12" s="11">
        <f>+'[1]all(net trust &amp;WF) (2)'!O50</f>
        <v>684257.62099999748</v>
      </c>
      <c r="L12" s="11">
        <f>SUM(H12:K12)</f>
        <v>9639084.3489999995</v>
      </c>
      <c r="M12" s="11">
        <f t="shared" ref="M12:P45" si="2">+C12-H12</f>
        <v>99801</v>
      </c>
      <c r="N12" s="11">
        <f t="shared" si="2"/>
        <v>77499</v>
      </c>
      <c r="O12" s="11">
        <f t="shared" si="2"/>
        <v>205042.96099999733</v>
      </c>
      <c r="P12" s="11">
        <f t="shared" si="2"/>
        <v>447744.52200000361</v>
      </c>
      <c r="Q12" s="11">
        <f>SUM(M12:P12)</f>
        <v>830087.48300000094</v>
      </c>
      <c r="R12" s="17">
        <f t="shared" ref="R12:V45" si="3">+H12/C12*100</f>
        <v>96.421355044996176</v>
      </c>
      <c r="S12" s="17">
        <f t="shared" si="3"/>
        <v>97.528395120000354</v>
      </c>
      <c r="T12" s="17">
        <f t="shared" si="3"/>
        <v>93.991947976925744</v>
      </c>
      <c r="U12" s="17">
        <f t="shared" si="3"/>
        <v>60.446671875248995</v>
      </c>
      <c r="V12" s="17">
        <f t="shared" si="3"/>
        <v>92.071125621773049</v>
      </c>
      <c r="X12" s="7" t="b">
        <f>+C12='[1]NCA RELEASES (2)'!F50</f>
        <v>1</v>
      </c>
      <c r="Y12" s="7" t="b">
        <f>+D12='[1]NCA RELEASES (2)'!J50</f>
        <v>1</v>
      </c>
      <c r="Z12" s="7" t="b">
        <f>+E12='[1]NCA RELEASES (2)'!N50</f>
        <v>1</v>
      </c>
      <c r="AA12" s="7" t="b">
        <f>+F12='[1]NCA RELEASES (2)'!O50</f>
        <v>1</v>
      </c>
      <c r="AB12" s="7" t="b">
        <f>+G12='[1]NCA RELEASES (2)'!O8</f>
        <v>1</v>
      </c>
      <c r="AC12" s="7" t="b">
        <f>+H12='[1]all(net trust &amp;WF) (2)'!F50</f>
        <v>1</v>
      </c>
      <c r="AD12" s="7" t="b">
        <f>+I12='[1]all(net trust &amp;WF) (2)'!J50</f>
        <v>1</v>
      </c>
      <c r="AE12" s="7" t="b">
        <f>+J12='[1]all(net trust &amp;WF) (2)'!N50</f>
        <v>1</v>
      </c>
      <c r="AF12" s="7" t="b">
        <f>+K12='[1]all(net trust &amp;WF) (2)'!O50</f>
        <v>1</v>
      </c>
      <c r="AG12" s="7" t="b">
        <f>+L12='[1]all(net trust &amp;WF) (2)'!O8</f>
        <v>1</v>
      </c>
    </row>
    <row r="13" spans="1:33" x14ac:dyDescent="0.2">
      <c r="B13" s="19" t="s">
        <v>35</v>
      </c>
      <c r="C13" s="11">
        <f>+'[1]NCA RELEASES (2)'!F51</f>
        <v>2043293</v>
      </c>
      <c r="D13" s="11">
        <f>+'[1]NCA RELEASES (2)'!J51</f>
        <v>732820</v>
      </c>
      <c r="E13" s="11">
        <f>+'[1]NCA RELEASES (2)'!N51</f>
        <v>644896.32199999969</v>
      </c>
      <c r="F13" s="11">
        <f>+'[1]NCA RELEASES (2)'!O51</f>
        <v>238708.11300000036</v>
      </c>
      <c r="G13" s="11">
        <f t="shared" ref="G13:G45" si="4">SUM(C13:F13)</f>
        <v>3659717.4350000001</v>
      </c>
      <c r="H13" s="11">
        <f>+'[1]all(net trust &amp;WF) (2)'!F51</f>
        <v>2023947</v>
      </c>
      <c r="I13" s="11">
        <f>+'[1]all(net trust &amp;WF) (2)'!J51</f>
        <v>668717</v>
      </c>
      <c r="J13" s="11">
        <f>+'[1]all(net trust &amp;WF) (2)'!N51</f>
        <v>575924.4429999995</v>
      </c>
      <c r="K13" s="11">
        <f>+'[1]all(net trust &amp;WF) (2)'!O51</f>
        <v>208831.95400000084</v>
      </c>
      <c r="L13" s="11">
        <f t="shared" ref="L13:L45" si="5">SUM(H13:K13)</f>
        <v>3477420.3970000003</v>
      </c>
      <c r="M13" s="11">
        <f t="shared" si="2"/>
        <v>19346</v>
      </c>
      <c r="N13" s="11">
        <f t="shared" si="2"/>
        <v>64103</v>
      </c>
      <c r="O13" s="11">
        <f t="shared" si="2"/>
        <v>68971.87900000019</v>
      </c>
      <c r="P13" s="11">
        <f t="shared" si="2"/>
        <v>29876.158999999519</v>
      </c>
      <c r="Q13" s="11">
        <f t="shared" ref="Q13:Q45" si="6">SUM(M13:P13)</f>
        <v>182297.03799999971</v>
      </c>
      <c r="R13" s="17">
        <f t="shared" si="3"/>
        <v>99.0531950141267</v>
      </c>
      <c r="S13" s="17">
        <f t="shared" si="3"/>
        <v>91.252558609208265</v>
      </c>
      <c r="T13" s="17">
        <f t="shared" si="3"/>
        <v>89.304966295031804</v>
      </c>
      <c r="U13" s="17">
        <f t="shared" si="3"/>
        <v>87.48422974630968</v>
      </c>
      <c r="V13" s="17">
        <f t="shared" si="3"/>
        <v>95.018822047391211</v>
      </c>
      <c r="X13" s="7" t="b">
        <f>+C13='[1]NCA RELEASES (2)'!F51</f>
        <v>1</v>
      </c>
      <c r="Y13" s="7" t="b">
        <f>+D13='[1]NCA RELEASES (2)'!J51</f>
        <v>1</v>
      </c>
      <c r="Z13" s="7" t="b">
        <f>+E13='[1]NCA RELEASES (2)'!N51</f>
        <v>1</v>
      </c>
      <c r="AA13" s="7" t="b">
        <f>+F13='[1]NCA RELEASES (2)'!O51</f>
        <v>1</v>
      </c>
      <c r="AB13" s="7" t="b">
        <f>+G13='[1]NCA RELEASES (2)'!O9</f>
        <v>1</v>
      </c>
      <c r="AC13" s="7" t="b">
        <f>+H13='[1]all(net trust &amp;WF) (2)'!F51</f>
        <v>1</v>
      </c>
      <c r="AD13" s="7" t="b">
        <f>+I13='[1]all(net trust &amp;WF) (2)'!J51</f>
        <v>1</v>
      </c>
      <c r="AE13" s="7" t="b">
        <f>+J13='[1]all(net trust &amp;WF) (2)'!N51</f>
        <v>1</v>
      </c>
      <c r="AF13" s="7" t="b">
        <f>+K13='[1]all(net trust &amp;WF) (2)'!O51</f>
        <v>1</v>
      </c>
      <c r="AG13" s="7" t="b">
        <f>+L13='[1]all(net trust &amp;WF) (2)'!O9</f>
        <v>1</v>
      </c>
    </row>
    <row r="14" spans="1:33" x14ac:dyDescent="0.2">
      <c r="B14" s="19" t="s">
        <v>36</v>
      </c>
      <c r="C14" s="11">
        <f>+'[1]NCA RELEASES (2)'!F52</f>
        <v>57211</v>
      </c>
      <c r="D14" s="11">
        <f>+'[1]NCA RELEASES (2)'!J52</f>
        <v>58606</v>
      </c>
      <c r="E14" s="11">
        <f>+'[1]NCA RELEASES (2)'!N52</f>
        <v>56350.704999999987</v>
      </c>
      <c r="F14" s="11">
        <f>+'[1]NCA RELEASES (2)'!O52</f>
        <v>55245.962999999989</v>
      </c>
      <c r="G14" s="11">
        <f t="shared" si="4"/>
        <v>227413.66799999998</v>
      </c>
      <c r="H14" s="11">
        <f>+'[1]all(net trust &amp;WF) (2)'!F52</f>
        <v>54950</v>
      </c>
      <c r="I14" s="11">
        <f>+'[1]all(net trust &amp;WF) (2)'!J52</f>
        <v>39021</v>
      </c>
      <c r="J14" s="11">
        <f>+'[1]all(net trust &amp;WF) (2)'!N52</f>
        <v>54830.803000000014</v>
      </c>
      <c r="K14" s="11">
        <f>+'[1]all(net trust &amp;WF) (2)'!O52</f>
        <v>26753.051999999996</v>
      </c>
      <c r="L14" s="11">
        <f t="shared" si="5"/>
        <v>175554.85500000001</v>
      </c>
      <c r="M14" s="11">
        <f t="shared" si="2"/>
        <v>2261</v>
      </c>
      <c r="N14" s="11">
        <f t="shared" si="2"/>
        <v>19585</v>
      </c>
      <c r="O14" s="11">
        <f t="shared" si="2"/>
        <v>1519.9019999999728</v>
      </c>
      <c r="P14" s="11">
        <f t="shared" si="2"/>
        <v>28492.910999999993</v>
      </c>
      <c r="Q14" s="11">
        <f t="shared" si="6"/>
        <v>51858.812999999966</v>
      </c>
      <c r="R14" s="17">
        <f t="shared" si="3"/>
        <v>96.047962804355805</v>
      </c>
      <c r="S14" s="17">
        <f t="shared" si="3"/>
        <v>66.58191993993789</v>
      </c>
      <c r="T14" s="17">
        <f t="shared" si="3"/>
        <v>97.302780861393003</v>
      </c>
      <c r="U14" s="17">
        <f t="shared" si="3"/>
        <v>48.425351912138815</v>
      </c>
      <c r="V14" s="17">
        <f t="shared" si="3"/>
        <v>77.196263770742235</v>
      </c>
      <c r="X14" s="7" t="b">
        <f>+C14='[1]NCA RELEASES (2)'!F52</f>
        <v>1</v>
      </c>
      <c r="Y14" s="7" t="b">
        <f>+D14='[1]NCA RELEASES (2)'!J52</f>
        <v>1</v>
      </c>
      <c r="Z14" s="7" t="b">
        <f>+E14='[1]NCA RELEASES (2)'!N52</f>
        <v>1</v>
      </c>
      <c r="AA14" s="7" t="b">
        <f>+F14='[1]NCA RELEASES (2)'!O52</f>
        <v>1</v>
      </c>
      <c r="AB14" s="7" t="b">
        <f>+G14='[1]NCA RELEASES (2)'!O10</f>
        <v>1</v>
      </c>
      <c r="AC14" s="7" t="b">
        <f>+H14='[1]all(net trust &amp;WF) (2)'!F52</f>
        <v>1</v>
      </c>
      <c r="AD14" s="7" t="b">
        <f>+I14='[1]all(net trust &amp;WF) (2)'!J52</f>
        <v>1</v>
      </c>
      <c r="AE14" s="7" t="b">
        <f>+J14='[1]all(net trust &amp;WF) (2)'!N52</f>
        <v>1</v>
      </c>
      <c r="AF14" s="7" t="b">
        <f>+K14='[1]all(net trust &amp;WF) (2)'!O52</f>
        <v>1</v>
      </c>
      <c r="AG14" s="7" t="b">
        <f>+L14='[1]all(net trust &amp;WF) (2)'!O10</f>
        <v>1</v>
      </c>
    </row>
    <row r="15" spans="1:33" x14ac:dyDescent="0.2">
      <c r="B15" s="19" t="s">
        <v>37</v>
      </c>
      <c r="C15" s="11">
        <f>+'[1]NCA RELEASES (2)'!F53</f>
        <v>1892356</v>
      </c>
      <c r="D15" s="11">
        <f>+'[1]NCA RELEASES (2)'!J53</f>
        <v>2530579</v>
      </c>
      <c r="E15" s="11">
        <f>+'[1]NCA RELEASES (2)'!N53</f>
        <v>2650306.2290000003</v>
      </c>
      <c r="F15" s="11">
        <f>+'[1]NCA RELEASES (2)'!O53</f>
        <v>910305.53999999911</v>
      </c>
      <c r="G15" s="11">
        <f t="shared" si="4"/>
        <v>7983546.7689999994</v>
      </c>
      <c r="H15" s="11">
        <f>+'[1]all(net trust &amp;WF) (2)'!F53</f>
        <v>1425224</v>
      </c>
      <c r="I15" s="11">
        <f>+'[1]all(net trust &amp;WF) (2)'!J53</f>
        <v>1870688</v>
      </c>
      <c r="J15" s="11">
        <f>+'[1]all(net trust &amp;WF) (2)'!N53</f>
        <v>1750988.4529999997</v>
      </c>
      <c r="K15" s="11">
        <f>+'[1]all(net trust &amp;WF) (2)'!O53</f>
        <v>398897.61000000034</v>
      </c>
      <c r="L15" s="11">
        <f t="shared" si="5"/>
        <v>5445798.0630000001</v>
      </c>
      <c r="M15" s="11">
        <f t="shared" si="2"/>
        <v>467132</v>
      </c>
      <c r="N15" s="11">
        <f t="shared" si="2"/>
        <v>659891</v>
      </c>
      <c r="O15" s="11">
        <f t="shared" si="2"/>
        <v>899317.77600000054</v>
      </c>
      <c r="P15" s="11">
        <f t="shared" si="2"/>
        <v>511407.92999999877</v>
      </c>
      <c r="Q15" s="11">
        <f t="shared" si="6"/>
        <v>2537748.7059999993</v>
      </c>
      <c r="R15" s="17">
        <f t="shared" si="3"/>
        <v>75.314792776834807</v>
      </c>
      <c r="S15" s="17">
        <f t="shared" si="3"/>
        <v>73.923319524899242</v>
      </c>
      <c r="T15" s="17">
        <f t="shared" si="3"/>
        <v>66.067401338020986</v>
      </c>
      <c r="U15" s="17">
        <f t="shared" si="3"/>
        <v>43.820189208120247</v>
      </c>
      <c r="V15" s="17">
        <f t="shared" si="3"/>
        <v>68.212765836682493</v>
      </c>
      <c r="X15" s="7" t="b">
        <f>+C15='[1]NCA RELEASES (2)'!F53</f>
        <v>1</v>
      </c>
      <c r="Y15" s="7" t="b">
        <f>+D15='[1]NCA RELEASES (2)'!J53</f>
        <v>1</v>
      </c>
      <c r="Z15" s="7" t="b">
        <f>+E15='[1]NCA RELEASES (2)'!N53</f>
        <v>1</v>
      </c>
      <c r="AA15" s="7" t="b">
        <f>+F15='[1]NCA RELEASES (2)'!O53</f>
        <v>1</v>
      </c>
      <c r="AB15" s="7" t="b">
        <f>+G15='[1]NCA RELEASES (2)'!O11</f>
        <v>1</v>
      </c>
      <c r="AC15" s="7" t="b">
        <f>+H15='[1]all(net trust &amp;WF) (2)'!F53</f>
        <v>1</v>
      </c>
      <c r="AD15" s="7" t="b">
        <f>+I15='[1]all(net trust &amp;WF) (2)'!J53</f>
        <v>1</v>
      </c>
      <c r="AE15" s="7" t="b">
        <f>+J15='[1]all(net trust &amp;WF) (2)'!N53</f>
        <v>1</v>
      </c>
      <c r="AF15" s="7" t="b">
        <f>+K15='[1]all(net trust &amp;WF) (2)'!O53</f>
        <v>1</v>
      </c>
      <c r="AG15" s="7" t="b">
        <f>+L15='[1]all(net trust &amp;WF) (2)'!O11</f>
        <v>1</v>
      </c>
    </row>
    <row r="16" spans="1:33" x14ac:dyDescent="0.2">
      <c r="B16" s="19" t="s">
        <v>38</v>
      </c>
      <c r="C16" s="11">
        <f>+'[1]NCA RELEASES (2)'!F54</f>
        <v>7579151</v>
      </c>
      <c r="D16" s="11">
        <f>+'[1]NCA RELEASES (2)'!J54</f>
        <v>11241325</v>
      </c>
      <c r="E16" s="11">
        <f>+'[1]NCA RELEASES (2)'!N54</f>
        <v>12819538.026999999</v>
      </c>
      <c r="F16" s="11">
        <f>+'[1]NCA RELEASES (2)'!O54</f>
        <v>4425012.7130000032</v>
      </c>
      <c r="G16" s="11">
        <f t="shared" si="4"/>
        <v>36065026.740000002</v>
      </c>
      <c r="H16" s="11">
        <f>+'[1]all(net trust &amp;WF) (2)'!F54</f>
        <v>7138358</v>
      </c>
      <c r="I16" s="11">
        <f>+'[1]all(net trust &amp;WF) (2)'!J54</f>
        <v>9688558</v>
      </c>
      <c r="J16" s="11">
        <f>+'[1]all(net trust &amp;WF) (2)'!N54</f>
        <v>9324095.1689999998</v>
      </c>
      <c r="K16" s="11">
        <f>+'[1]all(net trust &amp;WF) (2)'!O54</f>
        <v>1461781.8969999999</v>
      </c>
      <c r="L16" s="11">
        <f t="shared" si="5"/>
        <v>27612793.066</v>
      </c>
      <c r="M16" s="11">
        <f t="shared" si="2"/>
        <v>440793</v>
      </c>
      <c r="N16" s="11">
        <f t="shared" si="2"/>
        <v>1552767</v>
      </c>
      <c r="O16" s="11">
        <f t="shared" si="2"/>
        <v>3495442.8579999991</v>
      </c>
      <c r="P16" s="11">
        <f t="shared" si="2"/>
        <v>2963230.8160000034</v>
      </c>
      <c r="Q16" s="11">
        <f t="shared" si="6"/>
        <v>8452233.6740000024</v>
      </c>
      <c r="R16" s="17">
        <f t="shared" si="3"/>
        <v>94.184137510916457</v>
      </c>
      <c r="S16" s="17">
        <f t="shared" si="3"/>
        <v>86.186975289834606</v>
      </c>
      <c r="T16" s="17">
        <f t="shared" si="3"/>
        <v>72.73347252734041</v>
      </c>
      <c r="U16" s="17">
        <f t="shared" si="3"/>
        <v>33.034524233241427</v>
      </c>
      <c r="V16" s="17">
        <f t="shared" si="3"/>
        <v>76.563905705841151</v>
      </c>
      <c r="X16" s="7" t="b">
        <f>+C16='[1]NCA RELEASES (2)'!F54</f>
        <v>1</v>
      </c>
      <c r="Y16" s="7" t="b">
        <f>+D16='[1]NCA RELEASES (2)'!J54</f>
        <v>1</v>
      </c>
      <c r="Z16" s="7" t="b">
        <f>+E16='[1]NCA RELEASES (2)'!N54</f>
        <v>1</v>
      </c>
      <c r="AA16" s="7" t="b">
        <f>+F16='[1]NCA RELEASES (2)'!O54</f>
        <v>1</v>
      </c>
      <c r="AB16" s="7" t="b">
        <f>+G16='[1]NCA RELEASES (2)'!O12</f>
        <v>1</v>
      </c>
      <c r="AC16" s="7" t="b">
        <f>+H16='[1]all(net trust &amp;WF) (2)'!F54</f>
        <v>1</v>
      </c>
      <c r="AD16" s="7" t="b">
        <f>+I16='[1]all(net trust &amp;WF) (2)'!J54</f>
        <v>1</v>
      </c>
      <c r="AE16" s="7" t="b">
        <f>+J16='[1]all(net trust &amp;WF) (2)'!N54</f>
        <v>1</v>
      </c>
      <c r="AF16" s="7" t="b">
        <f>+K16='[1]all(net trust &amp;WF) (2)'!O54</f>
        <v>1</v>
      </c>
      <c r="AG16" s="7" t="b">
        <f>+L16='[1]all(net trust &amp;WF) (2)'!O12</f>
        <v>1</v>
      </c>
    </row>
    <row r="17" spans="2:33" ht="14.25" x14ac:dyDescent="0.2">
      <c r="B17" s="19" t="s">
        <v>39</v>
      </c>
      <c r="C17" s="11">
        <f>+'[1]NCA RELEASES (2)'!F55</f>
        <v>622346</v>
      </c>
      <c r="D17" s="11">
        <f>+'[1]NCA RELEASES (2)'!J55</f>
        <v>692995</v>
      </c>
      <c r="E17" s="11">
        <f>+'[1]NCA RELEASES (2)'!N55</f>
        <v>617212.16899999999</v>
      </c>
      <c r="F17" s="11">
        <f>+'[1]NCA RELEASES (2)'!O55</f>
        <v>262765.03600000008</v>
      </c>
      <c r="G17" s="11">
        <f t="shared" si="4"/>
        <v>2195318.2050000001</v>
      </c>
      <c r="H17" s="11">
        <f>+'[1]all(net trust &amp;WF) (2)'!F55</f>
        <v>483450</v>
      </c>
      <c r="I17" s="11">
        <f>+'[1]all(net trust &amp;WF) (2)'!J55</f>
        <v>635103</v>
      </c>
      <c r="J17" s="11">
        <f>+'[1]all(net trust &amp;WF) (2)'!N55</f>
        <v>522372.42400000012</v>
      </c>
      <c r="K17" s="11">
        <f>+'[1]all(net trust &amp;WF) (2)'!O55</f>
        <v>184058.44899999979</v>
      </c>
      <c r="L17" s="11">
        <f t="shared" si="5"/>
        <v>1824983.8729999999</v>
      </c>
      <c r="M17" s="11">
        <f t="shared" si="2"/>
        <v>138896</v>
      </c>
      <c r="N17" s="11">
        <f t="shared" si="2"/>
        <v>57892</v>
      </c>
      <c r="O17" s="11">
        <f t="shared" si="2"/>
        <v>94839.744999999879</v>
      </c>
      <c r="P17" s="11">
        <f t="shared" si="2"/>
        <v>78706.587000000291</v>
      </c>
      <c r="Q17" s="11">
        <f t="shared" si="6"/>
        <v>370334.33200000017</v>
      </c>
      <c r="R17" s="17">
        <f t="shared" si="3"/>
        <v>77.681868285487496</v>
      </c>
      <c r="S17" s="17">
        <f t="shared" si="3"/>
        <v>91.646115772841071</v>
      </c>
      <c r="T17" s="17">
        <f t="shared" si="3"/>
        <v>84.634174476232687</v>
      </c>
      <c r="U17" s="17">
        <f t="shared" si="3"/>
        <v>70.046780881456286</v>
      </c>
      <c r="V17" s="17">
        <f t="shared" si="3"/>
        <v>83.13072195381352</v>
      </c>
      <c r="X17" s="7" t="b">
        <f>+C17='[1]NCA RELEASES (2)'!F55</f>
        <v>1</v>
      </c>
      <c r="Y17" s="7" t="b">
        <f>+D17='[1]NCA RELEASES (2)'!J55</f>
        <v>1</v>
      </c>
      <c r="Z17" s="7" t="b">
        <f>+E17='[1]NCA RELEASES (2)'!N55</f>
        <v>1</v>
      </c>
      <c r="AA17" s="7" t="b">
        <f>+F17='[1]NCA RELEASES (2)'!O55</f>
        <v>1</v>
      </c>
      <c r="AB17" s="7" t="b">
        <f>+G17='[1]NCA RELEASES (2)'!O13</f>
        <v>1</v>
      </c>
      <c r="AC17" s="7" t="b">
        <f>+H17='[1]all(net trust &amp;WF) (2)'!F55</f>
        <v>1</v>
      </c>
      <c r="AD17" s="7" t="b">
        <f>+I17='[1]all(net trust &amp;WF) (2)'!J55</f>
        <v>1</v>
      </c>
      <c r="AE17" s="7" t="b">
        <f>+J17='[1]all(net trust &amp;WF) (2)'!N55</f>
        <v>1</v>
      </c>
      <c r="AF17" s="7" t="b">
        <f>+K17='[1]all(net trust &amp;WF) (2)'!O55</f>
        <v>1</v>
      </c>
      <c r="AG17" s="7" t="b">
        <f>+L17='[1]all(net trust &amp;WF) (2)'!O13</f>
        <v>1</v>
      </c>
    </row>
    <row r="18" spans="2:33" x14ac:dyDescent="0.2">
      <c r="B18" s="19" t="s">
        <v>40</v>
      </c>
      <c r="C18" s="11">
        <f>+'[1]NCA RELEASES (2)'!F56</f>
        <v>71550353</v>
      </c>
      <c r="D18" s="11">
        <f>+'[1]NCA RELEASES (2)'!J56</f>
        <v>94573391</v>
      </c>
      <c r="E18" s="11">
        <f>+'[1]NCA RELEASES (2)'!N56</f>
        <v>80729406.960999995</v>
      </c>
      <c r="F18" s="11">
        <f>+'[1]NCA RELEASES (2)'!O56</f>
        <v>28335305.12500003</v>
      </c>
      <c r="G18" s="11">
        <f t="shared" si="4"/>
        <v>275188456.08600003</v>
      </c>
      <c r="H18" s="11">
        <f>+'[1]all(net trust &amp;WF) (2)'!F56</f>
        <v>69112433</v>
      </c>
      <c r="I18" s="11">
        <f>+'[1]all(net trust &amp;WF) (2)'!J56</f>
        <v>88197825</v>
      </c>
      <c r="J18" s="11">
        <f>+'[1]all(net trust &amp;WF) (2)'!N56</f>
        <v>71950751.585000008</v>
      </c>
      <c r="K18" s="11">
        <f>+'[1]all(net trust &amp;WF) (2)'!O56</f>
        <v>20728280.268999994</v>
      </c>
      <c r="L18" s="11">
        <f t="shared" si="5"/>
        <v>249989289.854</v>
      </c>
      <c r="M18" s="11">
        <f t="shared" si="2"/>
        <v>2437920</v>
      </c>
      <c r="N18" s="11">
        <f t="shared" si="2"/>
        <v>6375566</v>
      </c>
      <c r="O18" s="11">
        <f t="shared" si="2"/>
        <v>8778655.3759999871</v>
      </c>
      <c r="P18" s="11">
        <f t="shared" si="2"/>
        <v>7607024.856000036</v>
      </c>
      <c r="Q18" s="11">
        <f t="shared" si="6"/>
        <v>25199166.232000023</v>
      </c>
      <c r="R18" s="17">
        <f t="shared" si="3"/>
        <v>96.59272121271016</v>
      </c>
      <c r="S18" s="17">
        <f t="shared" si="3"/>
        <v>93.258604843723958</v>
      </c>
      <c r="T18" s="17">
        <f t="shared" si="3"/>
        <v>89.125826998529902</v>
      </c>
      <c r="U18" s="17">
        <f t="shared" si="3"/>
        <v>73.153545294670522</v>
      </c>
      <c r="V18" s="17">
        <f t="shared" si="3"/>
        <v>90.842942109415759</v>
      </c>
      <c r="X18" s="7" t="b">
        <f>+C18='[1]NCA RELEASES (2)'!F56</f>
        <v>1</v>
      </c>
      <c r="Y18" s="7" t="b">
        <f>+D18='[1]NCA RELEASES (2)'!J56</f>
        <v>1</v>
      </c>
      <c r="Z18" s="7" t="b">
        <f>+E18='[1]NCA RELEASES (2)'!N56</f>
        <v>1</v>
      </c>
      <c r="AA18" s="7" t="b">
        <f>+F18='[1]NCA RELEASES (2)'!O56</f>
        <v>1</v>
      </c>
      <c r="AB18" s="7" t="b">
        <f>+G18='[1]NCA RELEASES (2)'!O14</f>
        <v>1</v>
      </c>
      <c r="AC18" s="7" t="b">
        <f>+H18='[1]all(net trust &amp;WF) (2)'!F56</f>
        <v>1</v>
      </c>
      <c r="AD18" s="7" t="b">
        <f>+I18='[1]all(net trust &amp;WF) (2)'!J56</f>
        <v>1</v>
      </c>
      <c r="AE18" s="7" t="b">
        <f>+J18='[1]all(net trust &amp;WF) (2)'!N56</f>
        <v>1</v>
      </c>
      <c r="AF18" s="7" t="b">
        <f>+K18='[1]all(net trust &amp;WF) (2)'!O56</f>
        <v>1</v>
      </c>
      <c r="AG18" s="7" t="b">
        <f>+L18='[1]all(net trust &amp;WF) (2)'!O14</f>
        <v>1</v>
      </c>
    </row>
    <row r="19" spans="2:33" x14ac:dyDescent="0.2">
      <c r="B19" s="19" t="s">
        <v>41</v>
      </c>
      <c r="C19" s="11">
        <f>+'[1]NCA RELEASES (2)'!F57</f>
        <v>10709706</v>
      </c>
      <c r="D19" s="11">
        <f>+'[1]NCA RELEASES (2)'!J57</f>
        <v>13652306</v>
      </c>
      <c r="E19" s="11">
        <f>+'[1]NCA RELEASES (2)'!N57</f>
        <v>12433144.557000004</v>
      </c>
      <c r="F19" s="11">
        <f>+'[1]NCA RELEASES (2)'!O57</f>
        <v>5386867.0819999948</v>
      </c>
      <c r="G19" s="11">
        <f t="shared" si="4"/>
        <v>42182023.638999999</v>
      </c>
      <c r="H19" s="11">
        <f>+'[1]all(net trust &amp;WF) (2)'!F57</f>
        <v>10095763</v>
      </c>
      <c r="I19" s="11">
        <f>+'[1]all(net trust &amp;WF) (2)'!J57</f>
        <v>12544388</v>
      </c>
      <c r="J19" s="11">
        <f>+'[1]all(net trust &amp;WF) (2)'!N57</f>
        <v>11240076.137999997</v>
      </c>
      <c r="K19" s="11">
        <f>+'[1]all(net trust &amp;WF) (2)'!O57</f>
        <v>3159177.8690000027</v>
      </c>
      <c r="L19" s="11">
        <f t="shared" si="5"/>
        <v>37039405.006999999</v>
      </c>
      <c r="M19" s="11">
        <f t="shared" si="2"/>
        <v>613943</v>
      </c>
      <c r="N19" s="11">
        <f t="shared" si="2"/>
        <v>1107918</v>
      </c>
      <c r="O19" s="11">
        <f t="shared" si="2"/>
        <v>1193068.4190000072</v>
      </c>
      <c r="P19" s="11">
        <f t="shared" si="2"/>
        <v>2227689.2129999921</v>
      </c>
      <c r="Q19" s="11">
        <f t="shared" si="6"/>
        <v>5142618.6319999993</v>
      </c>
      <c r="R19" s="17">
        <f t="shared" si="3"/>
        <v>94.267414997199737</v>
      </c>
      <c r="S19" s="17">
        <f t="shared" si="3"/>
        <v>91.884755586345634</v>
      </c>
      <c r="T19" s="17">
        <f t="shared" si="3"/>
        <v>90.404129755506659</v>
      </c>
      <c r="U19" s="17">
        <f t="shared" si="3"/>
        <v>58.645922034279849</v>
      </c>
      <c r="V19" s="17">
        <f t="shared" si="3"/>
        <v>87.808506590363493</v>
      </c>
      <c r="X19" s="7" t="b">
        <f>+C19='[1]NCA RELEASES (2)'!F57</f>
        <v>1</v>
      </c>
      <c r="Y19" s="7" t="b">
        <f>+D19='[1]NCA RELEASES (2)'!J57</f>
        <v>1</v>
      </c>
      <c r="Z19" s="7" t="b">
        <f>+E19='[1]NCA RELEASES (2)'!N57</f>
        <v>1</v>
      </c>
      <c r="AA19" s="7" t="b">
        <f>+F19='[1]NCA RELEASES (2)'!O57</f>
        <v>1</v>
      </c>
      <c r="AB19" s="7" t="b">
        <f>+G19='[1]NCA RELEASES (2)'!O15</f>
        <v>1</v>
      </c>
      <c r="AC19" s="7" t="b">
        <f>+H19='[1]all(net trust &amp;WF) (2)'!F57</f>
        <v>1</v>
      </c>
      <c r="AD19" s="7" t="b">
        <f>+I19='[1]all(net trust &amp;WF) (2)'!J57</f>
        <v>1</v>
      </c>
      <c r="AE19" s="7" t="b">
        <f>+J19='[1]all(net trust &amp;WF) (2)'!N57</f>
        <v>1</v>
      </c>
      <c r="AF19" s="7" t="b">
        <f>+K19='[1]all(net trust &amp;WF) (2)'!O57</f>
        <v>1</v>
      </c>
      <c r="AG19" s="7" t="b">
        <f>+L19='[1]all(net trust &amp;WF) (2)'!O15</f>
        <v>1</v>
      </c>
    </row>
    <row r="20" spans="2:33" x14ac:dyDescent="0.2">
      <c r="B20" s="19" t="s">
        <v>42</v>
      </c>
      <c r="C20" s="11">
        <f>+'[1]NCA RELEASES (2)'!F58</f>
        <v>445051</v>
      </c>
      <c r="D20" s="11">
        <f>+'[1]NCA RELEASES (2)'!J58</f>
        <v>357321</v>
      </c>
      <c r="E20" s="11">
        <f>+'[1]NCA RELEASES (2)'!N58</f>
        <v>455047.11599999992</v>
      </c>
      <c r="F20" s="11">
        <f>+'[1]NCA RELEASES (2)'!O58</f>
        <v>269028.09000000008</v>
      </c>
      <c r="G20" s="11">
        <f t="shared" si="4"/>
        <v>1526447.206</v>
      </c>
      <c r="H20" s="11">
        <f>+'[1]all(net trust &amp;WF) (2)'!F58</f>
        <v>389051</v>
      </c>
      <c r="I20" s="11">
        <f>+'[1]all(net trust &amp;WF) (2)'!J58</f>
        <v>286853</v>
      </c>
      <c r="J20" s="11">
        <f>+'[1]all(net trust &amp;WF) (2)'!N58</f>
        <v>232242.0959999999</v>
      </c>
      <c r="K20" s="11">
        <f>+'[1]all(net trust &amp;WF) (2)'!O58</f>
        <v>78385.036000000197</v>
      </c>
      <c r="L20" s="11">
        <f t="shared" si="5"/>
        <v>986531.1320000001</v>
      </c>
      <c r="M20" s="11">
        <f t="shared" si="2"/>
        <v>56000</v>
      </c>
      <c r="N20" s="11">
        <f t="shared" si="2"/>
        <v>70468</v>
      </c>
      <c r="O20" s="11">
        <f t="shared" si="2"/>
        <v>222805.02000000002</v>
      </c>
      <c r="P20" s="11">
        <f t="shared" si="2"/>
        <v>190643.05399999989</v>
      </c>
      <c r="Q20" s="11">
        <f t="shared" si="6"/>
        <v>539916.07399999991</v>
      </c>
      <c r="R20" s="17">
        <f t="shared" si="3"/>
        <v>87.417172413948066</v>
      </c>
      <c r="S20" s="17">
        <f t="shared" si="3"/>
        <v>80.278796936088284</v>
      </c>
      <c r="T20" s="17">
        <f t="shared" si="3"/>
        <v>51.03693394246234</v>
      </c>
      <c r="U20" s="17">
        <f t="shared" si="3"/>
        <v>29.136376056492903</v>
      </c>
      <c r="V20" s="17">
        <f t="shared" si="3"/>
        <v>64.629233695226802</v>
      </c>
      <c r="X20" s="7" t="b">
        <f>+C20='[1]NCA RELEASES (2)'!F58</f>
        <v>1</v>
      </c>
      <c r="Y20" s="7" t="b">
        <f>+D20='[1]NCA RELEASES (2)'!J58</f>
        <v>1</v>
      </c>
      <c r="Z20" s="7" t="b">
        <f>+E20='[1]NCA RELEASES (2)'!N58</f>
        <v>1</v>
      </c>
      <c r="AA20" s="7" t="b">
        <f>+F20='[1]NCA RELEASES (2)'!O58</f>
        <v>1</v>
      </c>
      <c r="AB20" s="7" t="b">
        <f>+G20='[1]NCA RELEASES (2)'!O16</f>
        <v>1</v>
      </c>
      <c r="AC20" s="7" t="b">
        <f>+H20='[1]all(net trust &amp;WF) (2)'!F58</f>
        <v>1</v>
      </c>
      <c r="AD20" s="7" t="b">
        <f>+I20='[1]all(net trust &amp;WF) (2)'!J58</f>
        <v>1</v>
      </c>
      <c r="AE20" s="7" t="b">
        <f>+J20='[1]all(net trust &amp;WF) (2)'!N58</f>
        <v>1</v>
      </c>
      <c r="AF20" s="7" t="b">
        <f>+K20='[1]all(net trust &amp;WF) (2)'!O58</f>
        <v>1</v>
      </c>
      <c r="AG20" s="7" t="b">
        <f>+L20='[1]all(net trust &amp;WF) (2)'!O16</f>
        <v>1</v>
      </c>
    </row>
    <row r="21" spans="2:33" x14ac:dyDescent="0.2">
      <c r="B21" s="19" t="s">
        <v>43</v>
      </c>
      <c r="C21" s="11">
        <f>+'[1]NCA RELEASES (2)'!F59</f>
        <v>4085977</v>
      </c>
      <c r="D21" s="11">
        <f>+'[1]NCA RELEASES (2)'!J59</f>
        <v>6297218</v>
      </c>
      <c r="E21" s="11">
        <f>+'[1]NCA RELEASES (2)'!N59</f>
        <v>6472527.1349999979</v>
      </c>
      <c r="F21" s="11">
        <f>+'[1]NCA RELEASES (2)'!O59</f>
        <v>3005195.5290000029</v>
      </c>
      <c r="G21" s="11">
        <f t="shared" si="4"/>
        <v>19860917.664000001</v>
      </c>
      <c r="H21" s="11">
        <f>+'[1]all(net trust &amp;WF) (2)'!F59</f>
        <v>3791579</v>
      </c>
      <c r="I21" s="11">
        <f>+'[1]all(net trust &amp;WF) (2)'!J59</f>
        <v>5948430</v>
      </c>
      <c r="J21" s="11">
        <f>+'[1]all(net trust &amp;WF) (2)'!N59</f>
        <v>5733249.1659999993</v>
      </c>
      <c r="K21" s="11">
        <f>+'[1]all(net trust &amp;WF) (2)'!O59</f>
        <v>1039713.4000000004</v>
      </c>
      <c r="L21" s="11">
        <f t="shared" si="5"/>
        <v>16512971.566</v>
      </c>
      <c r="M21" s="11">
        <f t="shared" si="2"/>
        <v>294398</v>
      </c>
      <c r="N21" s="11">
        <f t="shared" si="2"/>
        <v>348788</v>
      </c>
      <c r="O21" s="11">
        <f t="shared" si="2"/>
        <v>739277.96899999864</v>
      </c>
      <c r="P21" s="11">
        <f t="shared" si="2"/>
        <v>1965482.1290000025</v>
      </c>
      <c r="Q21" s="11">
        <f t="shared" si="6"/>
        <v>3347946.0980000012</v>
      </c>
      <c r="R21" s="17">
        <f t="shared" si="3"/>
        <v>92.794917837276131</v>
      </c>
      <c r="S21" s="17">
        <f t="shared" si="3"/>
        <v>94.461236692139295</v>
      </c>
      <c r="T21" s="17">
        <f t="shared" si="3"/>
        <v>88.578217540373444</v>
      </c>
      <c r="U21" s="17">
        <f t="shared" si="3"/>
        <v>34.597196420892168</v>
      </c>
      <c r="V21" s="17">
        <f t="shared" si="3"/>
        <v>83.143044270967877</v>
      </c>
      <c r="X21" s="7" t="b">
        <f>+C21='[1]NCA RELEASES (2)'!F59</f>
        <v>1</v>
      </c>
      <c r="Y21" s="7" t="b">
        <f>+D21='[1]NCA RELEASES (2)'!J59</f>
        <v>1</v>
      </c>
      <c r="Z21" s="7" t="b">
        <f>+E21='[1]NCA RELEASES (2)'!N59</f>
        <v>1</v>
      </c>
      <c r="AA21" s="7" t="b">
        <f>+F21='[1]NCA RELEASES (2)'!O59</f>
        <v>1</v>
      </c>
      <c r="AB21" s="7" t="b">
        <f>+G21='[1]NCA RELEASES (2)'!O17</f>
        <v>1</v>
      </c>
      <c r="AC21" s="7" t="b">
        <f>+H21='[1]all(net trust &amp;WF) (2)'!F59</f>
        <v>1</v>
      </c>
      <c r="AD21" s="7" t="b">
        <f>+I21='[1]all(net trust &amp;WF) (2)'!J59</f>
        <v>1</v>
      </c>
      <c r="AE21" s="7" t="b">
        <f>+J21='[1]all(net trust &amp;WF) (2)'!N59</f>
        <v>1</v>
      </c>
      <c r="AF21" s="7" t="b">
        <f>+K21='[1]all(net trust &amp;WF) (2)'!O59</f>
        <v>1</v>
      </c>
      <c r="AG21" s="7" t="b">
        <f>+L21='[1]all(net trust &amp;WF) (2)'!O17</f>
        <v>1</v>
      </c>
    </row>
    <row r="22" spans="2:33" x14ac:dyDescent="0.2">
      <c r="B22" s="19" t="s">
        <v>44</v>
      </c>
      <c r="C22" s="11">
        <f>+'[1]NCA RELEASES (2)'!F60</f>
        <v>3447753</v>
      </c>
      <c r="D22" s="11">
        <f>+'[1]NCA RELEASES (2)'!J60</f>
        <v>3933636</v>
      </c>
      <c r="E22" s="11">
        <f>+'[1]NCA RELEASES (2)'!N60</f>
        <v>4283668.652999999</v>
      </c>
      <c r="F22" s="11">
        <f>+'[1]NCA RELEASES (2)'!O60</f>
        <v>4267618.8500000015</v>
      </c>
      <c r="G22" s="11">
        <f t="shared" si="4"/>
        <v>15932676.503</v>
      </c>
      <c r="H22" s="11">
        <f>+'[1]all(net trust &amp;WF) (2)'!F60</f>
        <v>2622156</v>
      </c>
      <c r="I22" s="11">
        <f>+'[1]all(net trust &amp;WF) (2)'!J60</f>
        <v>3521369</v>
      </c>
      <c r="J22" s="11">
        <f>+'[1]all(net trust &amp;WF) (2)'!N60</f>
        <v>3397125.5840000007</v>
      </c>
      <c r="K22" s="11">
        <f>+'[1]all(net trust &amp;WF) (2)'!O60</f>
        <v>841577.74499999918</v>
      </c>
      <c r="L22" s="11">
        <f t="shared" si="5"/>
        <v>10382228.329</v>
      </c>
      <c r="M22" s="11">
        <f t="shared" si="2"/>
        <v>825597</v>
      </c>
      <c r="N22" s="11">
        <f t="shared" si="2"/>
        <v>412267</v>
      </c>
      <c r="O22" s="11">
        <f t="shared" si="2"/>
        <v>886543.06899999827</v>
      </c>
      <c r="P22" s="11">
        <f t="shared" si="2"/>
        <v>3426041.1050000023</v>
      </c>
      <c r="Q22" s="11">
        <f t="shared" si="6"/>
        <v>5550448.1740000006</v>
      </c>
      <c r="R22" s="17">
        <f t="shared" si="3"/>
        <v>76.054056076522883</v>
      </c>
      <c r="S22" s="17">
        <f t="shared" si="3"/>
        <v>89.51944206327174</v>
      </c>
      <c r="T22" s="17">
        <f t="shared" si="3"/>
        <v>79.304116615576177</v>
      </c>
      <c r="U22" s="17">
        <f t="shared" si="3"/>
        <v>19.720077508796244</v>
      </c>
      <c r="V22" s="17">
        <f t="shared" si="3"/>
        <v>65.163115105268758</v>
      </c>
      <c r="X22" s="7" t="b">
        <f>+C22='[1]NCA RELEASES (2)'!F60</f>
        <v>1</v>
      </c>
      <c r="Y22" s="7" t="b">
        <f>+D22='[1]NCA RELEASES (2)'!J60</f>
        <v>1</v>
      </c>
      <c r="Z22" s="7" t="b">
        <f>+E22='[1]NCA RELEASES (2)'!N60</f>
        <v>1</v>
      </c>
      <c r="AA22" s="7" t="b">
        <f>+F22='[1]NCA RELEASES (2)'!O60</f>
        <v>1</v>
      </c>
      <c r="AB22" s="7" t="b">
        <f>+G22='[1]NCA RELEASES (2)'!O18</f>
        <v>1</v>
      </c>
      <c r="AC22" s="7" t="b">
        <f>+H22='[1]all(net trust &amp;WF) (2)'!F60</f>
        <v>1</v>
      </c>
      <c r="AD22" s="7" t="b">
        <f>+I22='[1]all(net trust &amp;WF) (2)'!J60</f>
        <v>1</v>
      </c>
      <c r="AE22" s="7" t="b">
        <f>+J22='[1]all(net trust &amp;WF) (2)'!N60</f>
        <v>1</v>
      </c>
      <c r="AF22" s="7" t="b">
        <f>+K22='[1]all(net trust &amp;WF) (2)'!O60</f>
        <v>1</v>
      </c>
      <c r="AG22" s="7" t="b">
        <f>+L22='[1]all(net trust &amp;WF) (2)'!O18</f>
        <v>1</v>
      </c>
    </row>
    <row r="23" spans="2:33" x14ac:dyDescent="0.2">
      <c r="B23" s="19" t="s">
        <v>45</v>
      </c>
      <c r="C23" s="11">
        <f>+'[1]NCA RELEASES (2)'!F61</f>
        <v>5304121</v>
      </c>
      <c r="D23" s="11">
        <f>+'[1]NCA RELEASES (2)'!J61</f>
        <v>4409387</v>
      </c>
      <c r="E23" s="11">
        <f>+'[1]NCA RELEASES (2)'!N61</f>
        <v>4242807.102</v>
      </c>
      <c r="F23" s="11">
        <f>+'[1]NCA RELEASES (2)'!O61</f>
        <v>1604336.1420000009</v>
      </c>
      <c r="G23" s="11">
        <f t="shared" si="4"/>
        <v>15560651.244000001</v>
      </c>
      <c r="H23" s="11">
        <f>+'[1]all(net trust &amp;WF) (2)'!F61</f>
        <v>5288190</v>
      </c>
      <c r="I23" s="11">
        <f>+'[1]all(net trust &amp;WF) (2)'!J61</f>
        <v>4228507</v>
      </c>
      <c r="J23" s="11">
        <f>+'[1]all(net trust &amp;WF) (2)'!N61</f>
        <v>3621594.0219999999</v>
      </c>
      <c r="K23" s="11">
        <f>+'[1]all(net trust &amp;WF) (2)'!O61</f>
        <v>254856.00499999896</v>
      </c>
      <c r="L23" s="11">
        <f t="shared" si="5"/>
        <v>13393147.026999999</v>
      </c>
      <c r="M23" s="11">
        <f t="shared" si="2"/>
        <v>15931</v>
      </c>
      <c r="N23" s="11">
        <f t="shared" si="2"/>
        <v>180880</v>
      </c>
      <c r="O23" s="11">
        <f t="shared" si="2"/>
        <v>621213.08000000007</v>
      </c>
      <c r="P23" s="11">
        <f t="shared" si="2"/>
        <v>1349480.137000002</v>
      </c>
      <c r="Q23" s="11">
        <f t="shared" si="6"/>
        <v>2167504.217000002</v>
      </c>
      <c r="R23" s="17">
        <f t="shared" si="3"/>
        <v>99.699648631695993</v>
      </c>
      <c r="S23" s="17">
        <f t="shared" si="3"/>
        <v>95.897842489216757</v>
      </c>
      <c r="T23" s="17">
        <f t="shared" si="3"/>
        <v>85.358441591483881</v>
      </c>
      <c r="U23" s="17">
        <f t="shared" si="3"/>
        <v>15.885449334968532</v>
      </c>
      <c r="V23" s="17">
        <f t="shared" si="3"/>
        <v>86.07060730934532</v>
      </c>
      <c r="X23" s="7" t="b">
        <f>+C23='[1]NCA RELEASES (2)'!F61</f>
        <v>1</v>
      </c>
      <c r="Y23" s="7" t="b">
        <f>+D23='[1]NCA RELEASES (2)'!J61</f>
        <v>1</v>
      </c>
      <c r="Z23" s="7" t="b">
        <f>+E23='[1]NCA RELEASES (2)'!N61</f>
        <v>1</v>
      </c>
      <c r="AA23" s="7" t="b">
        <f>+F23='[1]NCA RELEASES (2)'!O61</f>
        <v>1</v>
      </c>
      <c r="AB23" s="7" t="b">
        <f>+G23='[1]NCA RELEASES (2)'!O19</f>
        <v>1</v>
      </c>
      <c r="AC23" s="7" t="b">
        <f>+H23='[1]all(net trust &amp;WF) (2)'!F61</f>
        <v>1</v>
      </c>
      <c r="AD23" s="7" t="b">
        <f>+I23='[1]all(net trust &amp;WF) (2)'!J61</f>
        <v>1</v>
      </c>
      <c r="AE23" s="7" t="b">
        <f>+J23='[1]all(net trust &amp;WF) (2)'!N61</f>
        <v>1</v>
      </c>
      <c r="AF23" s="7" t="b">
        <f>+K23='[1]all(net trust &amp;WF) (2)'!O61</f>
        <v>1</v>
      </c>
      <c r="AG23" s="7" t="b">
        <f>+L23='[1]all(net trust &amp;WF) (2)'!O19</f>
        <v>1</v>
      </c>
    </row>
    <row r="24" spans="2:33" x14ac:dyDescent="0.2">
      <c r="B24" s="19" t="s">
        <v>46</v>
      </c>
      <c r="C24" s="11">
        <f>+'[1]NCA RELEASES (2)'!F62</f>
        <v>26251817</v>
      </c>
      <c r="D24" s="11">
        <f>+'[1]NCA RELEASES (2)'!J62</f>
        <v>23222122</v>
      </c>
      <c r="E24" s="11">
        <f>+'[1]NCA RELEASES (2)'!N62</f>
        <v>18005999.506999999</v>
      </c>
      <c r="F24" s="11">
        <f>+'[1]NCA RELEASES (2)'!O62</f>
        <v>8252402.8999999911</v>
      </c>
      <c r="G24" s="11">
        <f t="shared" si="4"/>
        <v>75732341.40699999</v>
      </c>
      <c r="H24" s="11">
        <f>+'[1]all(net trust &amp;WF) (2)'!F62</f>
        <v>24579831</v>
      </c>
      <c r="I24" s="11">
        <f>+'[1]all(net trust &amp;WF) (2)'!J62</f>
        <v>21579658</v>
      </c>
      <c r="J24" s="11">
        <f>+'[1]all(net trust &amp;WF) (2)'!N62</f>
        <v>15526324.319999993</v>
      </c>
      <c r="K24" s="11">
        <f>+'[1]all(net trust &amp;WF) (2)'!O62</f>
        <v>2828751.077000007</v>
      </c>
      <c r="L24" s="11">
        <f t="shared" si="5"/>
        <v>64514564.397</v>
      </c>
      <c r="M24" s="11">
        <f t="shared" si="2"/>
        <v>1671986</v>
      </c>
      <c r="N24" s="11">
        <f t="shared" si="2"/>
        <v>1642464</v>
      </c>
      <c r="O24" s="11">
        <f t="shared" si="2"/>
        <v>2479675.1870000064</v>
      </c>
      <c r="P24" s="11">
        <f t="shared" si="2"/>
        <v>5423651.822999984</v>
      </c>
      <c r="Q24" s="11">
        <f t="shared" si="6"/>
        <v>11217777.00999999</v>
      </c>
      <c r="R24" s="17">
        <f t="shared" si="3"/>
        <v>93.630970381973938</v>
      </c>
      <c r="S24" s="17">
        <f t="shared" si="3"/>
        <v>92.927157991849313</v>
      </c>
      <c r="T24" s="17">
        <f t="shared" si="3"/>
        <v>86.228616822765048</v>
      </c>
      <c r="U24" s="17">
        <f t="shared" si="3"/>
        <v>34.277908038154678</v>
      </c>
      <c r="V24" s="17">
        <f t="shared" si="3"/>
        <v>85.18760043385754</v>
      </c>
      <c r="X24" s="7" t="b">
        <f>+C24='[1]NCA RELEASES (2)'!F62</f>
        <v>1</v>
      </c>
      <c r="Y24" s="7" t="b">
        <f>+D24='[1]NCA RELEASES (2)'!J62</f>
        <v>1</v>
      </c>
      <c r="Z24" s="7" t="b">
        <f>+E24='[1]NCA RELEASES (2)'!N62</f>
        <v>1</v>
      </c>
      <c r="AA24" s="7" t="b">
        <f>+F24='[1]NCA RELEASES (2)'!O62</f>
        <v>1</v>
      </c>
      <c r="AB24" s="7" t="b">
        <f>+G24='[1]NCA RELEASES (2)'!O20</f>
        <v>1</v>
      </c>
      <c r="AC24" s="7" t="b">
        <f>+H24='[1]all(net trust &amp;WF) (2)'!F62</f>
        <v>1</v>
      </c>
      <c r="AD24" s="7" t="b">
        <f>+I24='[1]all(net trust &amp;WF) (2)'!J62</f>
        <v>1</v>
      </c>
      <c r="AE24" s="7" t="b">
        <f>+J24='[1]all(net trust &amp;WF) (2)'!N62</f>
        <v>1</v>
      </c>
      <c r="AF24" s="7" t="b">
        <f>+K24='[1]all(net trust &amp;WF) (2)'!O62</f>
        <v>1</v>
      </c>
      <c r="AG24" s="7" t="b">
        <f>+L24='[1]all(net trust &amp;WF) (2)'!O20</f>
        <v>1</v>
      </c>
    </row>
    <row r="25" spans="2:33" x14ac:dyDescent="0.2">
      <c r="B25" s="19" t="s">
        <v>47</v>
      </c>
      <c r="C25" s="11">
        <f>+'[1]NCA RELEASES (2)'!F63</f>
        <v>38194450</v>
      </c>
      <c r="D25" s="11">
        <f>+'[1]NCA RELEASES (2)'!J63</f>
        <v>42180642</v>
      </c>
      <c r="E25" s="11">
        <f>+'[1]NCA RELEASES (2)'!N63</f>
        <v>40227407.248999998</v>
      </c>
      <c r="F25" s="11">
        <f>+'[1]NCA RELEASES (2)'!O63</f>
        <v>15595212.382000014</v>
      </c>
      <c r="G25" s="11">
        <f t="shared" si="4"/>
        <v>136197711.63100001</v>
      </c>
      <c r="H25" s="11">
        <f>+'[1]all(net trust &amp;WF) (2)'!F63</f>
        <v>36229595</v>
      </c>
      <c r="I25" s="11">
        <f>+'[1]all(net trust &amp;WF) (2)'!J63</f>
        <v>42599265</v>
      </c>
      <c r="J25" s="11">
        <f>+'[1]all(net trust &amp;WF) (2)'!N63</f>
        <v>38331850.606999993</v>
      </c>
      <c r="K25" s="11">
        <f>+'[1]all(net trust &amp;WF) (2)'!O63</f>
        <v>10756938.130999997</v>
      </c>
      <c r="L25" s="11">
        <f t="shared" si="5"/>
        <v>127917648.73799999</v>
      </c>
      <c r="M25" s="11">
        <f t="shared" si="2"/>
        <v>1964855</v>
      </c>
      <c r="N25" s="11">
        <f t="shared" si="2"/>
        <v>-418623</v>
      </c>
      <c r="O25" s="11">
        <f t="shared" si="2"/>
        <v>1895556.6420000046</v>
      </c>
      <c r="P25" s="11">
        <f t="shared" si="2"/>
        <v>4838274.2510000169</v>
      </c>
      <c r="Q25" s="11">
        <f t="shared" si="6"/>
        <v>8280062.8930000216</v>
      </c>
      <c r="R25" s="17">
        <f t="shared" si="3"/>
        <v>94.855653111904999</v>
      </c>
      <c r="S25" s="17">
        <f t="shared" si="3"/>
        <v>100.99245288869713</v>
      </c>
      <c r="T25" s="17">
        <f t="shared" si="3"/>
        <v>95.287897551371216</v>
      </c>
      <c r="U25" s="17">
        <f t="shared" si="3"/>
        <v>68.975900215476699</v>
      </c>
      <c r="V25" s="17">
        <f t="shared" si="3"/>
        <v>93.920556524889946</v>
      </c>
      <c r="X25" s="7" t="b">
        <f>+C25='[1]NCA RELEASES (2)'!F63</f>
        <v>1</v>
      </c>
      <c r="Y25" s="7" t="b">
        <f>+D25='[1]NCA RELEASES (2)'!J63</f>
        <v>1</v>
      </c>
      <c r="Z25" s="7" t="b">
        <f>+E25='[1]NCA RELEASES (2)'!N63</f>
        <v>1</v>
      </c>
      <c r="AA25" s="7" t="b">
        <f>+F25='[1]NCA RELEASES (2)'!O63</f>
        <v>1</v>
      </c>
      <c r="AB25" s="7" t="b">
        <f>+G25='[1]NCA RELEASES (2)'!O21</f>
        <v>1</v>
      </c>
      <c r="AC25" s="7" t="b">
        <f>+H25='[1]all(net trust &amp;WF) (2)'!F63</f>
        <v>1</v>
      </c>
      <c r="AD25" s="7" t="b">
        <f>+I25='[1]all(net trust &amp;WF) (2)'!J63</f>
        <v>1</v>
      </c>
      <c r="AE25" s="7" t="b">
        <f>+J25='[1]all(net trust &amp;WF) (2)'!N63</f>
        <v>1</v>
      </c>
      <c r="AF25" s="7" t="b">
        <f>+K25='[1]all(net trust &amp;WF) (2)'!O63</f>
        <v>1</v>
      </c>
      <c r="AG25" s="7" t="b">
        <f>+L25='[1]all(net trust &amp;WF) (2)'!O21</f>
        <v>1</v>
      </c>
    </row>
    <row r="26" spans="2:33" x14ac:dyDescent="0.2">
      <c r="B26" s="19" t="s">
        <v>48</v>
      </c>
      <c r="C26" s="11">
        <f>+'[1]NCA RELEASES (2)'!F64</f>
        <v>3265137</v>
      </c>
      <c r="D26" s="11">
        <f>+'[1]NCA RELEASES (2)'!J64</f>
        <v>3843911</v>
      </c>
      <c r="E26" s="11">
        <f>+'[1]NCA RELEASES (2)'!N64</f>
        <v>3514718.7390000001</v>
      </c>
      <c r="F26" s="11">
        <f>+'[1]NCA RELEASES (2)'!O64</f>
        <v>1955145.2469999995</v>
      </c>
      <c r="G26" s="11">
        <f t="shared" si="4"/>
        <v>12578911.986</v>
      </c>
      <c r="H26" s="11">
        <f>+'[1]all(net trust &amp;WF) (2)'!F64</f>
        <v>3088605</v>
      </c>
      <c r="I26" s="11">
        <f>+'[1]all(net trust &amp;WF) (2)'!J64</f>
        <v>3745382</v>
      </c>
      <c r="J26" s="11">
        <f>+'[1]all(net trust &amp;WF) (2)'!N64</f>
        <v>3288946.0280000009</v>
      </c>
      <c r="K26" s="11">
        <f>+'[1]all(net trust &amp;WF) (2)'!O64</f>
        <v>904248.88299999759</v>
      </c>
      <c r="L26" s="11">
        <f t="shared" si="5"/>
        <v>11027181.910999998</v>
      </c>
      <c r="M26" s="11">
        <f t="shared" si="2"/>
        <v>176532</v>
      </c>
      <c r="N26" s="11">
        <f t="shared" si="2"/>
        <v>98529</v>
      </c>
      <c r="O26" s="11">
        <f t="shared" si="2"/>
        <v>225772.7109999992</v>
      </c>
      <c r="P26" s="11">
        <f t="shared" si="2"/>
        <v>1050896.3640000019</v>
      </c>
      <c r="Q26" s="11">
        <f t="shared" si="6"/>
        <v>1551730.0750000011</v>
      </c>
      <c r="R26" s="17">
        <f t="shared" si="3"/>
        <v>94.593427473334202</v>
      </c>
      <c r="S26" s="17">
        <f t="shared" si="3"/>
        <v>97.436751267133914</v>
      </c>
      <c r="T26" s="17">
        <f t="shared" si="3"/>
        <v>93.576364774376358</v>
      </c>
      <c r="U26" s="17">
        <f t="shared" si="3"/>
        <v>46.249703667156645</v>
      </c>
      <c r="V26" s="17">
        <f t="shared" si="3"/>
        <v>87.664035834521798</v>
      </c>
      <c r="X26" s="7" t="b">
        <f>+C26='[1]NCA RELEASES (2)'!F64</f>
        <v>1</v>
      </c>
      <c r="Y26" s="7" t="b">
        <f>+D26='[1]NCA RELEASES (2)'!J64</f>
        <v>1</v>
      </c>
      <c r="Z26" s="7" t="b">
        <f>+E26='[1]NCA RELEASES (2)'!N64</f>
        <v>1</v>
      </c>
      <c r="AA26" s="7" t="b">
        <f>+F26='[1]NCA RELEASES (2)'!O64</f>
        <v>1</v>
      </c>
      <c r="AB26" s="7" t="b">
        <f>+G26='[1]NCA RELEASES (2)'!O22</f>
        <v>1</v>
      </c>
      <c r="AC26" s="7" t="b">
        <f>+H26='[1]all(net trust &amp;WF) (2)'!F64</f>
        <v>1</v>
      </c>
      <c r="AD26" s="7" t="b">
        <f>+I26='[1]all(net trust &amp;WF) (2)'!J64</f>
        <v>1</v>
      </c>
      <c r="AE26" s="7" t="b">
        <f>+J26='[1]all(net trust &amp;WF) (2)'!N64</f>
        <v>1</v>
      </c>
      <c r="AF26" s="7" t="b">
        <f>+K26='[1]all(net trust &amp;WF) (2)'!O64</f>
        <v>1</v>
      </c>
      <c r="AG26" s="7" t="b">
        <f>+L26='[1]all(net trust &amp;WF) (2)'!O22</f>
        <v>1</v>
      </c>
    </row>
    <row r="27" spans="2:33" x14ac:dyDescent="0.2">
      <c r="B27" s="6" t="s">
        <v>49</v>
      </c>
      <c r="C27" s="11">
        <f>+'[1]NCA RELEASES (2)'!F65</f>
        <v>4367227</v>
      </c>
      <c r="D27" s="11">
        <f>+'[1]NCA RELEASES (2)'!J65</f>
        <v>5805647</v>
      </c>
      <c r="E27" s="11">
        <f>+'[1]NCA RELEASES (2)'!N65</f>
        <v>5217156.7949999999</v>
      </c>
      <c r="F27" s="11">
        <f>+'[1]NCA RELEASES (2)'!O65</f>
        <v>1789516.5679999981</v>
      </c>
      <c r="G27" s="11">
        <f t="shared" si="4"/>
        <v>17179547.362999998</v>
      </c>
      <c r="H27" s="11">
        <f>+'[1]all(net trust &amp;WF) (2)'!F65</f>
        <v>2874633</v>
      </c>
      <c r="I27" s="11">
        <f>+'[1]all(net trust &amp;WF) (2)'!J65</f>
        <v>5038823</v>
      </c>
      <c r="J27" s="11">
        <f>+'[1]all(net trust &amp;WF) (2)'!N65</f>
        <v>4008613.6860000007</v>
      </c>
      <c r="K27" s="11">
        <f>+'[1]all(net trust &amp;WF) (2)'!O65</f>
        <v>965870.08799999952</v>
      </c>
      <c r="L27" s="11">
        <f t="shared" si="5"/>
        <v>12887939.774</v>
      </c>
      <c r="M27" s="11">
        <f t="shared" si="2"/>
        <v>1492594</v>
      </c>
      <c r="N27" s="11">
        <f t="shared" si="2"/>
        <v>766824</v>
      </c>
      <c r="O27" s="11">
        <f t="shared" si="2"/>
        <v>1208543.1089999992</v>
      </c>
      <c r="P27" s="11">
        <f t="shared" si="2"/>
        <v>823646.47999999858</v>
      </c>
      <c r="Q27" s="11">
        <f t="shared" si="6"/>
        <v>4291607.5889999978</v>
      </c>
      <c r="R27" s="17">
        <f t="shared" si="3"/>
        <v>65.822843648841697</v>
      </c>
      <c r="S27" s="17">
        <f t="shared" si="3"/>
        <v>86.791756370995344</v>
      </c>
      <c r="T27" s="17">
        <f t="shared" si="3"/>
        <v>76.83521587546997</v>
      </c>
      <c r="U27" s="17">
        <f t="shared" si="3"/>
        <v>53.973799699405781</v>
      </c>
      <c r="V27" s="17">
        <f t="shared" si="3"/>
        <v>75.019088114958507</v>
      </c>
      <c r="X27" s="7" t="b">
        <f>+C27='[1]NCA RELEASES (2)'!F65</f>
        <v>1</v>
      </c>
      <c r="Y27" s="7" t="b">
        <f>+D27='[1]NCA RELEASES (2)'!J65</f>
        <v>1</v>
      </c>
      <c r="Z27" s="7" t="b">
        <f>+E27='[1]NCA RELEASES (2)'!N65</f>
        <v>1</v>
      </c>
      <c r="AA27" s="7" t="b">
        <f>+F27='[1]NCA RELEASES (2)'!O65</f>
        <v>1</v>
      </c>
      <c r="AB27" s="7" t="b">
        <f>+G27='[1]NCA RELEASES (2)'!O23</f>
        <v>1</v>
      </c>
      <c r="AC27" s="7" t="b">
        <f>+H27='[1]all(net trust &amp;WF) (2)'!F65</f>
        <v>1</v>
      </c>
      <c r="AD27" s="7" t="b">
        <f>+I27='[1]all(net trust &amp;WF) (2)'!J65</f>
        <v>1</v>
      </c>
      <c r="AE27" s="7" t="b">
        <f>+J27='[1]all(net trust &amp;WF) (2)'!N65</f>
        <v>1</v>
      </c>
      <c r="AF27" s="7" t="b">
        <f>+K27='[1]all(net trust &amp;WF) (2)'!O65</f>
        <v>1</v>
      </c>
      <c r="AG27" s="7" t="b">
        <f>+L27='[1]all(net trust &amp;WF) (2)'!O23</f>
        <v>1</v>
      </c>
    </row>
    <row r="28" spans="2:33" x14ac:dyDescent="0.2">
      <c r="B28" s="6" t="s">
        <v>50</v>
      </c>
      <c r="C28" s="11">
        <f>+'[1]NCA RELEASES (2)'!F66</f>
        <v>33686585</v>
      </c>
      <c r="D28" s="11">
        <f>+'[1]NCA RELEASES (2)'!J66</f>
        <v>42994498</v>
      </c>
      <c r="E28" s="11">
        <f>+'[1]NCA RELEASES (2)'!N66</f>
        <v>41409765.248999998</v>
      </c>
      <c r="F28" s="11">
        <f>+'[1]NCA RELEASES (2)'!O66</f>
        <v>13882388.449000001</v>
      </c>
      <c r="G28" s="11">
        <f t="shared" si="4"/>
        <v>131973236.698</v>
      </c>
      <c r="H28" s="11">
        <f>+'[1]all(net trust &amp;WF) (2)'!F66</f>
        <v>30574472</v>
      </c>
      <c r="I28" s="11">
        <f>+'[1]all(net trust &amp;WF) (2)'!J66</f>
        <v>42049045</v>
      </c>
      <c r="J28" s="11">
        <f>+'[1]all(net trust &amp;WF) (2)'!N66</f>
        <v>40834392.503999993</v>
      </c>
      <c r="K28" s="11">
        <f>+'[1]all(net trust &amp;WF) (2)'!O66</f>
        <v>10564725.795000002</v>
      </c>
      <c r="L28" s="11">
        <f t="shared" si="5"/>
        <v>124022635.29899999</v>
      </c>
      <c r="M28" s="11">
        <f t="shared" si="2"/>
        <v>3112113</v>
      </c>
      <c r="N28" s="11">
        <f t="shared" si="2"/>
        <v>945453</v>
      </c>
      <c r="O28" s="11">
        <f t="shared" si="2"/>
        <v>575372.74500000477</v>
      </c>
      <c r="P28" s="11">
        <f t="shared" si="2"/>
        <v>3317662.6539999992</v>
      </c>
      <c r="Q28" s="11">
        <f t="shared" si="6"/>
        <v>7950601.3990000039</v>
      </c>
      <c r="R28" s="17">
        <f t="shared" si="3"/>
        <v>90.76156576868803</v>
      </c>
      <c r="S28" s="17">
        <f t="shared" si="3"/>
        <v>97.800990722115188</v>
      </c>
      <c r="T28" s="17">
        <f t="shared" si="3"/>
        <v>98.610538500906145</v>
      </c>
      <c r="U28" s="17">
        <f t="shared" si="3"/>
        <v>76.101643703544525</v>
      </c>
      <c r="V28" s="17">
        <f t="shared" si="3"/>
        <v>93.975595660206693</v>
      </c>
      <c r="X28" s="7" t="b">
        <f>+C28='[1]NCA RELEASES (2)'!F66</f>
        <v>1</v>
      </c>
      <c r="Y28" s="7" t="b">
        <f>+D28='[1]NCA RELEASES (2)'!J66</f>
        <v>1</v>
      </c>
      <c r="Z28" s="7" t="b">
        <f>+E28='[1]NCA RELEASES (2)'!N66</f>
        <v>1</v>
      </c>
      <c r="AA28" s="7" t="b">
        <f>+F28='[1]NCA RELEASES (2)'!O66</f>
        <v>1</v>
      </c>
      <c r="AB28" s="7" t="b">
        <f>+G28='[1]NCA RELEASES (2)'!O24</f>
        <v>1</v>
      </c>
      <c r="AC28" s="7" t="b">
        <f>+H28='[1]all(net trust &amp;WF) (2)'!F66</f>
        <v>1</v>
      </c>
      <c r="AD28" s="7" t="b">
        <f>+I28='[1]all(net trust &amp;WF) (2)'!J66</f>
        <v>1</v>
      </c>
      <c r="AE28" s="7" t="b">
        <f>+J28='[1]all(net trust &amp;WF) (2)'!N66</f>
        <v>1</v>
      </c>
      <c r="AF28" s="7" t="b">
        <f>+K28='[1]all(net trust &amp;WF) (2)'!O66</f>
        <v>1</v>
      </c>
      <c r="AG28" s="7" t="b">
        <f>+L28='[1]all(net trust &amp;WF) (2)'!O24</f>
        <v>1</v>
      </c>
    </row>
    <row r="29" spans="2:33" x14ac:dyDescent="0.2">
      <c r="B29" s="6" t="s">
        <v>51</v>
      </c>
      <c r="C29" s="11">
        <f>+'[1]NCA RELEASES (2)'!F67</f>
        <v>51457175</v>
      </c>
      <c r="D29" s="11">
        <f>+'[1]NCA RELEASES (2)'!J67</f>
        <v>86380933</v>
      </c>
      <c r="E29" s="11">
        <f>+'[1]NCA RELEASES (2)'!N67</f>
        <v>69380737.242999971</v>
      </c>
      <c r="F29" s="11">
        <f>+'[1]NCA RELEASES (2)'!O67</f>
        <v>31305358.948000014</v>
      </c>
      <c r="G29" s="11">
        <f t="shared" si="4"/>
        <v>238524204.19099998</v>
      </c>
      <c r="H29" s="11">
        <f>+'[1]all(net trust &amp;WF) (2)'!F67</f>
        <v>50137705</v>
      </c>
      <c r="I29" s="11">
        <f>+'[1]all(net trust &amp;WF) (2)'!J67</f>
        <v>85118340</v>
      </c>
      <c r="J29" s="11">
        <f>+'[1]all(net trust &amp;WF) (2)'!N67</f>
        <v>68838444.174999982</v>
      </c>
      <c r="K29" s="11">
        <f>+'[1]all(net trust &amp;WF) (2)'!O67</f>
        <v>26785937.870000005</v>
      </c>
      <c r="L29" s="11">
        <f t="shared" si="5"/>
        <v>230880427.04499999</v>
      </c>
      <c r="M29" s="11">
        <f t="shared" si="2"/>
        <v>1319470</v>
      </c>
      <c r="N29" s="11">
        <f t="shared" si="2"/>
        <v>1262593</v>
      </c>
      <c r="O29" s="11">
        <f t="shared" si="2"/>
        <v>542293.06799998879</v>
      </c>
      <c r="P29" s="11">
        <f t="shared" si="2"/>
        <v>4519421.0780000091</v>
      </c>
      <c r="Q29" s="11">
        <f t="shared" si="6"/>
        <v>7643777.1459999979</v>
      </c>
      <c r="R29" s="17">
        <f t="shared" si="3"/>
        <v>97.435790052601988</v>
      </c>
      <c r="S29" s="17">
        <f t="shared" si="3"/>
        <v>98.538342946585217</v>
      </c>
      <c r="T29" s="17">
        <f t="shared" si="3"/>
        <v>99.21838093749183</v>
      </c>
      <c r="U29" s="17">
        <f t="shared" si="3"/>
        <v>85.563426742664006</v>
      </c>
      <c r="V29" s="17">
        <f t="shared" si="3"/>
        <v>96.795387213668604</v>
      </c>
      <c r="X29" s="7" t="b">
        <f>+C29='[1]NCA RELEASES (2)'!F67</f>
        <v>1</v>
      </c>
      <c r="Y29" s="7" t="b">
        <f>+D29='[1]NCA RELEASES (2)'!J67</f>
        <v>1</v>
      </c>
      <c r="Z29" s="7" t="b">
        <f>+E29='[1]NCA RELEASES (2)'!N67</f>
        <v>1</v>
      </c>
      <c r="AA29" s="7" t="b">
        <f>+F29='[1]NCA RELEASES (2)'!O67</f>
        <v>1</v>
      </c>
      <c r="AB29" s="7" t="b">
        <f>+G29='[1]NCA RELEASES (2)'!O25</f>
        <v>1</v>
      </c>
      <c r="AC29" s="7" t="b">
        <f>+H29='[1]all(net trust &amp;WF) (2)'!F67</f>
        <v>1</v>
      </c>
      <c r="AD29" s="7" t="b">
        <f>+I29='[1]all(net trust &amp;WF) (2)'!J67</f>
        <v>1</v>
      </c>
      <c r="AE29" s="7" t="b">
        <f>+J29='[1]all(net trust &amp;WF) (2)'!N67</f>
        <v>1</v>
      </c>
      <c r="AF29" s="7" t="b">
        <f>+K29='[1]all(net trust &amp;WF) (2)'!O67</f>
        <v>1</v>
      </c>
      <c r="AG29" s="7" t="b">
        <f>+L29='[1]all(net trust &amp;WF) (2)'!O25</f>
        <v>1</v>
      </c>
    </row>
    <row r="30" spans="2:33" x14ac:dyDescent="0.2">
      <c r="B30" s="6" t="s">
        <v>52</v>
      </c>
      <c r="C30" s="11">
        <f>+'[1]NCA RELEASES (2)'!F68</f>
        <v>4436385</v>
      </c>
      <c r="D30" s="11">
        <f>+'[1]NCA RELEASES (2)'!J68</f>
        <v>4806959</v>
      </c>
      <c r="E30" s="11">
        <f>+'[1]NCA RELEASES (2)'!N68</f>
        <v>5801749.9140000008</v>
      </c>
      <c r="F30" s="11">
        <f>+'[1]NCA RELEASES (2)'!O68</f>
        <v>2090927.8940000013</v>
      </c>
      <c r="G30" s="11">
        <f t="shared" si="4"/>
        <v>17136021.808000002</v>
      </c>
      <c r="H30" s="11">
        <f>+'[1]all(net trust &amp;WF) (2)'!F68</f>
        <v>3736688</v>
      </c>
      <c r="I30" s="11">
        <f>+'[1]all(net trust &amp;WF) (2)'!J68</f>
        <v>4004891</v>
      </c>
      <c r="J30" s="11">
        <f>+'[1]all(net trust &amp;WF) (2)'!N68</f>
        <v>3887912.1469999999</v>
      </c>
      <c r="K30" s="11">
        <f>+'[1]all(net trust &amp;WF) (2)'!O68</f>
        <v>905219.7770000007</v>
      </c>
      <c r="L30" s="11">
        <f t="shared" si="5"/>
        <v>12534710.924000001</v>
      </c>
      <c r="M30" s="11">
        <f t="shared" si="2"/>
        <v>699697</v>
      </c>
      <c r="N30" s="11">
        <f t="shared" si="2"/>
        <v>802068</v>
      </c>
      <c r="O30" s="11">
        <f t="shared" si="2"/>
        <v>1913837.7670000009</v>
      </c>
      <c r="P30" s="11">
        <f t="shared" si="2"/>
        <v>1185708.1170000006</v>
      </c>
      <c r="Q30" s="11">
        <f t="shared" si="6"/>
        <v>4601310.8840000015</v>
      </c>
      <c r="R30" s="17">
        <f t="shared" si="3"/>
        <v>84.228217343625502</v>
      </c>
      <c r="S30" s="17">
        <f t="shared" si="3"/>
        <v>83.314440584993548</v>
      </c>
      <c r="T30" s="17">
        <f t="shared" si="3"/>
        <v>67.012749681233487</v>
      </c>
      <c r="U30" s="17">
        <f t="shared" si="3"/>
        <v>43.292730447451774</v>
      </c>
      <c r="V30" s="17">
        <f t="shared" si="3"/>
        <v>73.148313327590031</v>
      </c>
      <c r="X30" s="7" t="b">
        <f>+C30='[1]NCA RELEASES (2)'!F68</f>
        <v>1</v>
      </c>
      <c r="Y30" s="7" t="b">
        <f>+D30='[1]NCA RELEASES (2)'!J68</f>
        <v>1</v>
      </c>
      <c r="Z30" s="7" t="b">
        <f>+E30='[1]NCA RELEASES (2)'!N68</f>
        <v>1</v>
      </c>
      <c r="AA30" s="7" t="b">
        <f>+F30='[1]NCA RELEASES (2)'!O68</f>
        <v>1</v>
      </c>
      <c r="AB30" s="7" t="b">
        <f>+G30='[1]NCA RELEASES (2)'!O26</f>
        <v>1</v>
      </c>
      <c r="AC30" s="7" t="b">
        <f>+H30='[1]all(net trust &amp;WF) (2)'!F68</f>
        <v>1</v>
      </c>
      <c r="AD30" s="7" t="b">
        <f>+I30='[1]all(net trust &amp;WF) (2)'!J68</f>
        <v>1</v>
      </c>
      <c r="AE30" s="7" t="b">
        <f>+J30='[1]all(net trust &amp;WF) (2)'!N68</f>
        <v>1</v>
      </c>
      <c r="AF30" s="7" t="b">
        <f>+K30='[1]all(net trust &amp;WF) (2)'!O68</f>
        <v>1</v>
      </c>
      <c r="AG30" s="7" t="b">
        <f>+L30='[1]all(net trust &amp;WF) (2)'!O26</f>
        <v>1</v>
      </c>
    </row>
    <row r="31" spans="2:33" x14ac:dyDescent="0.2">
      <c r="B31" s="6" t="s">
        <v>53</v>
      </c>
      <c r="C31" s="11">
        <f>+'[1]NCA RELEASES (2)'!F69</f>
        <v>20996838</v>
      </c>
      <c r="D31" s="11">
        <f>+'[1]NCA RELEASES (2)'!J69</f>
        <v>27278549</v>
      </c>
      <c r="E31" s="11">
        <f>+'[1]NCA RELEASES (2)'!N69</f>
        <v>22054548.336999997</v>
      </c>
      <c r="F31" s="11">
        <f>+'[1]NCA RELEASES (2)'!O69</f>
        <v>14324074.557000011</v>
      </c>
      <c r="G31" s="11">
        <f t="shared" si="4"/>
        <v>84654009.894000009</v>
      </c>
      <c r="H31" s="11">
        <f>+'[1]all(net trust &amp;WF) (2)'!F69</f>
        <v>20947486</v>
      </c>
      <c r="I31" s="11">
        <f>+'[1]all(net trust &amp;WF) (2)'!J69</f>
        <v>26866083</v>
      </c>
      <c r="J31" s="11">
        <f>+'[1]all(net trust &amp;WF) (2)'!N69</f>
        <v>21055401.275999993</v>
      </c>
      <c r="K31" s="11">
        <f>+'[1]all(net trust &amp;WF) (2)'!O69</f>
        <v>5051058.3210000098</v>
      </c>
      <c r="L31" s="11">
        <f t="shared" si="5"/>
        <v>73920028.597000003</v>
      </c>
      <c r="M31" s="11">
        <f t="shared" si="2"/>
        <v>49352</v>
      </c>
      <c r="N31" s="11">
        <f t="shared" si="2"/>
        <v>412466</v>
      </c>
      <c r="O31" s="11">
        <f t="shared" si="2"/>
        <v>999147.06100000441</v>
      </c>
      <c r="P31" s="11">
        <f t="shared" si="2"/>
        <v>9273016.2360000014</v>
      </c>
      <c r="Q31" s="11">
        <f t="shared" si="6"/>
        <v>10733981.297000006</v>
      </c>
      <c r="R31" s="17">
        <f t="shared" si="3"/>
        <v>99.764955085141878</v>
      </c>
      <c r="S31" s="17">
        <f t="shared" si="3"/>
        <v>98.487947434447491</v>
      </c>
      <c r="T31" s="17">
        <f t="shared" si="3"/>
        <v>95.469655303147704</v>
      </c>
      <c r="U31" s="17">
        <f t="shared" si="3"/>
        <v>35.262720121291295</v>
      </c>
      <c r="V31" s="17">
        <f t="shared" si="3"/>
        <v>87.320173834127147</v>
      </c>
      <c r="X31" s="7" t="b">
        <f>+C31='[1]NCA RELEASES (2)'!F69</f>
        <v>1</v>
      </c>
      <c r="Y31" s="7" t="b">
        <f>+D31='[1]NCA RELEASES (2)'!J69</f>
        <v>1</v>
      </c>
      <c r="Z31" s="7" t="b">
        <f>+E31='[1]NCA RELEASES (2)'!N69</f>
        <v>1</v>
      </c>
      <c r="AA31" s="7" t="b">
        <f>+F31='[1]NCA RELEASES (2)'!O69</f>
        <v>1</v>
      </c>
      <c r="AB31" s="7" t="b">
        <f>+G31='[1]NCA RELEASES (2)'!O27</f>
        <v>1</v>
      </c>
      <c r="AC31" s="7" t="b">
        <f>+H31='[1]all(net trust &amp;WF) (2)'!F69</f>
        <v>1</v>
      </c>
      <c r="AD31" s="7" t="b">
        <f>+I31='[1]all(net trust &amp;WF) (2)'!J69</f>
        <v>1</v>
      </c>
      <c r="AE31" s="7" t="b">
        <f>+J31='[1]all(net trust &amp;WF) (2)'!N69</f>
        <v>1</v>
      </c>
      <c r="AF31" s="7" t="b">
        <f>+K31='[1]all(net trust &amp;WF) (2)'!O69</f>
        <v>1</v>
      </c>
      <c r="AG31" s="7" t="b">
        <f>+L31='[1]all(net trust &amp;WF) (2)'!O27</f>
        <v>1</v>
      </c>
    </row>
    <row r="32" spans="2:33" x14ac:dyDescent="0.2">
      <c r="B32" s="6" t="s">
        <v>54</v>
      </c>
      <c r="C32" s="11">
        <f>+'[1]NCA RELEASES (2)'!F70</f>
        <v>773924</v>
      </c>
      <c r="D32" s="11">
        <f>+'[1]NCA RELEASES (2)'!J70</f>
        <v>1005067</v>
      </c>
      <c r="E32" s="11">
        <f>+'[1]NCA RELEASES (2)'!N70</f>
        <v>1356169.3229999999</v>
      </c>
      <c r="F32" s="11">
        <f>+'[1]NCA RELEASES (2)'!O70</f>
        <v>430233.64600000018</v>
      </c>
      <c r="G32" s="11">
        <f t="shared" si="4"/>
        <v>3565393.969</v>
      </c>
      <c r="H32" s="11">
        <f>+'[1]all(net trust &amp;WF) (2)'!F70</f>
        <v>609805</v>
      </c>
      <c r="I32" s="11">
        <f>+'[1]all(net trust &amp;WF) (2)'!J70</f>
        <v>692403</v>
      </c>
      <c r="J32" s="11">
        <f>+'[1]all(net trust &amp;WF) (2)'!N70</f>
        <v>446448.52</v>
      </c>
      <c r="K32" s="11">
        <f>+'[1]all(net trust &amp;WF) (2)'!O70</f>
        <v>79108.138000000035</v>
      </c>
      <c r="L32" s="11">
        <f t="shared" si="5"/>
        <v>1827764.6580000001</v>
      </c>
      <c r="M32" s="11">
        <f t="shared" si="2"/>
        <v>164119</v>
      </c>
      <c r="N32" s="11">
        <f t="shared" si="2"/>
        <v>312664</v>
      </c>
      <c r="O32" s="11">
        <f t="shared" si="2"/>
        <v>909720.80299999984</v>
      </c>
      <c r="P32" s="11">
        <f t="shared" si="2"/>
        <v>351125.50800000015</v>
      </c>
      <c r="Q32" s="11">
        <f t="shared" si="6"/>
        <v>1737629.311</v>
      </c>
      <c r="R32" s="17">
        <f t="shared" si="3"/>
        <v>78.793912580563457</v>
      </c>
      <c r="S32" s="17">
        <f t="shared" si="3"/>
        <v>68.891228146979259</v>
      </c>
      <c r="T32" s="17">
        <f t="shared" si="3"/>
        <v>32.919821472764582</v>
      </c>
      <c r="U32" s="17">
        <f t="shared" si="3"/>
        <v>18.387250447632354</v>
      </c>
      <c r="V32" s="17">
        <f t="shared" si="3"/>
        <v>51.264030676324957</v>
      </c>
      <c r="X32" s="7" t="b">
        <f>+C32='[1]NCA RELEASES (2)'!F70</f>
        <v>1</v>
      </c>
      <c r="Y32" s="7" t="b">
        <f>+D32='[1]NCA RELEASES (2)'!J70</f>
        <v>1</v>
      </c>
      <c r="Z32" s="7" t="b">
        <f>+E32='[1]NCA RELEASES (2)'!N70</f>
        <v>1</v>
      </c>
      <c r="AA32" s="7" t="b">
        <f>+F32='[1]NCA RELEASES (2)'!O70</f>
        <v>1</v>
      </c>
      <c r="AB32" s="7" t="b">
        <f>+G32='[1]NCA RELEASES (2)'!O28</f>
        <v>1</v>
      </c>
      <c r="AC32" s="7" t="b">
        <f>+H32='[1]all(net trust &amp;WF) (2)'!F70</f>
        <v>1</v>
      </c>
      <c r="AD32" s="7" t="b">
        <f>+I32='[1]all(net trust &amp;WF) (2)'!J70</f>
        <v>1</v>
      </c>
      <c r="AE32" s="7" t="b">
        <f>+J32='[1]all(net trust &amp;WF) (2)'!N70</f>
        <v>1</v>
      </c>
      <c r="AF32" s="7" t="b">
        <f>+K32='[1]all(net trust &amp;WF) (2)'!O70</f>
        <v>1</v>
      </c>
      <c r="AG32" s="7" t="b">
        <f>+L32='[1]all(net trust &amp;WF) (2)'!O28</f>
        <v>1</v>
      </c>
    </row>
    <row r="33" spans="1:34" x14ac:dyDescent="0.2">
      <c r="B33" s="6" t="s">
        <v>55</v>
      </c>
      <c r="C33" s="11">
        <f>+'[1]NCA RELEASES (2)'!F71</f>
        <v>890026</v>
      </c>
      <c r="D33" s="11">
        <f>+'[1]NCA RELEASES (2)'!J71</f>
        <v>1302817</v>
      </c>
      <c r="E33" s="11">
        <f>+'[1]NCA RELEASES (2)'!N71</f>
        <v>1390134.412</v>
      </c>
      <c r="F33" s="11">
        <f>+'[1]NCA RELEASES (2)'!O71</f>
        <v>538130.48200000031</v>
      </c>
      <c r="G33" s="11">
        <f t="shared" si="4"/>
        <v>4121107.8940000003</v>
      </c>
      <c r="H33" s="11">
        <f>+'[1]all(net trust &amp;WF) (2)'!F71</f>
        <v>878172</v>
      </c>
      <c r="I33" s="11">
        <f>+'[1]all(net trust &amp;WF) (2)'!J71</f>
        <v>1240105</v>
      </c>
      <c r="J33" s="11">
        <f>+'[1]all(net trust &amp;WF) (2)'!N71</f>
        <v>1274795.0760000004</v>
      </c>
      <c r="K33" s="11">
        <f>+'[1]all(net trust &amp;WF) (2)'!O71</f>
        <v>233908.84099999955</v>
      </c>
      <c r="L33" s="11">
        <f t="shared" si="5"/>
        <v>3626980.9169999999</v>
      </c>
      <c r="M33" s="11">
        <f t="shared" si="2"/>
        <v>11854</v>
      </c>
      <c r="N33" s="11">
        <f t="shared" si="2"/>
        <v>62712</v>
      </c>
      <c r="O33" s="11">
        <f t="shared" si="2"/>
        <v>115339.33599999966</v>
      </c>
      <c r="P33" s="11">
        <f t="shared" si="2"/>
        <v>304221.64100000076</v>
      </c>
      <c r="Q33" s="11">
        <f t="shared" si="6"/>
        <v>494126.97700000042</v>
      </c>
      <c r="R33" s="17">
        <f t="shared" si="3"/>
        <v>98.668128796237411</v>
      </c>
      <c r="S33" s="17">
        <f t="shared" si="3"/>
        <v>95.186430634540386</v>
      </c>
      <c r="T33" s="17">
        <f t="shared" si="3"/>
        <v>91.703008356288379</v>
      </c>
      <c r="U33" s="17">
        <f t="shared" si="3"/>
        <v>43.466937633910021</v>
      </c>
      <c r="V33" s="17">
        <f t="shared" si="3"/>
        <v>88.009850998577122</v>
      </c>
      <c r="X33" s="7" t="b">
        <f>+C33='[1]NCA RELEASES (2)'!F71</f>
        <v>1</v>
      </c>
      <c r="Y33" s="7" t="b">
        <f>+D33='[1]NCA RELEASES (2)'!J71</f>
        <v>1</v>
      </c>
      <c r="Z33" s="7" t="b">
        <f>+E33='[1]NCA RELEASES (2)'!N71</f>
        <v>1</v>
      </c>
      <c r="AA33" s="7" t="b">
        <f>+F33='[1]NCA RELEASES (2)'!O71</f>
        <v>1</v>
      </c>
      <c r="AB33" s="7" t="b">
        <f>+G33='[1]NCA RELEASES (2)'!O29</f>
        <v>1</v>
      </c>
      <c r="AC33" s="7" t="b">
        <f>+H33='[1]all(net trust &amp;WF) (2)'!F71</f>
        <v>1</v>
      </c>
      <c r="AD33" s="7" t="b">
        <f>+I33='[1]all(net trust &amp;WF) (2)'!J71</f>
        <v>1</v>
      </c>
      <c r="AE33" s="7" t="b">
        <f>+J33='[1]all(net trust &amp;WF) (2)'!N71</f>
        <v>1</v>
      </c>
      <c r="AF33" s="7" t="b">
        <f>+K33='[1]all(net trust &amp;WF) (2)'!O71</f>
        <v>1</v>
      </c>
      <c r="AG33" s="7" t="b">
        <f>+L33='[1]all(net trust &amp;WF) (2)'!O29</f>
        <v>1</v>
      </c>
    </row>
    <row r="34" spans="1:34" x14ac:dyDescent="0.2">
      <c r="B34" s="6" t="s">
        <v>56</v>
      </c>
      <c r="C34" s="11">
        <f>+'[1]NCA RELEASES (2)'!F72</f>
        <v>9804488</v>
      </c>
      <c r="D34" s="11">
        <f>+'[1]NCA RELEASES (2)'!J72</f>
        <v>7778798</v>
      </c>
      <c r="E34" s="11">
        <f>+'[1]NCA RELEASES (2)'!N72</f>
        <v>30352297.575999998</v>
      </c>
      <c r="F34" s="11">
        <f>+'[1]NCA RELEASES (2)'!O72</f>
        <v>2502044.9060000032</v>
      </c>
      <c r="G34" s="11">
        <f t="shared" si="4"/>
        <v>50437628.482000001</v>
      </c>
      <c r="H34" s="11">
        <f>+'[1]all(net trust &amp;WF) (2)'!F72</f>
        <v>6821075</v>
      </c>
      <c r="I34" s="11">
        <f>+'[1]all(net trust &amp;WF) (2)'!J72</f>
        <v>6113215</v>
      </c>
      <c r="J34" s="11">
        <f>+'[1]all(net trust &amp;WF) (2)'!N72</f>
        <v>25135607.880999997</v>
      </c>
      <c r="K34" s="11">
        <f>+'[1]all(net trust &amp;WF) (2)'!O72</f>
        <v>1123511.5390000045</v>
      </c>
      <c r="L34" s="11">
        <f t="shared" si="5"/>
        <v>39193409.420000002</v>
      </c>
      <c r="M34" s="11">
        <f t="shared" si="2"/>
        <v>2983413</v>
      </c>
      <c r="N34" s="11">
        <f t="shared" si="2"/>
        <v>1665583</v>
      </c>
      <c r="O34" s="11">
        <f t="shared" si="2"/>
        <v>5216689.6950000003</v>
      </c>
      <c r="P34" s="11">
        <f t="shared" si="2"/>
        <v>1378533.3669999987</v>
      </c>
      <c r="Q34" s="11">
        <f t="shared" si="6"/>
        <v>11244219.061999999</v>
      </c>
      <c r="R34" s="17">
        <f t="shared" si="3"/>
        <v>69.570945469054578</v>
      </c>
      <c r="S34" s="17">
        <f t="shared" si="3"/>
        <v>78.58817004889444</v>
      </c>
      <c r="T34" s="17">
        <f t="shared" si="3"/>
        <v>82.812867190901187</v>
      </c>
      <c r="U34" s="17">
        <f t="shared" si="3"/>
        <v>44.903731995608034</v>
      </c>
      <c r="V34" s="17">
        <f t="shared" si="3"/>
        <v>77.706685662247594</v>
      </c>
      <c r="X34" s="7" t="b">
        <f>+C34='[1]NCA RELEASES (2)'!F72</f>
        <v>1</v>
      </c>
      <c r="Y34" s="7" t="b">
        <f>+D34='[1]NCA RELEASES (2)'!J72</f>
        <v>1</v>
      </c>
      <c r="Z34" s="7" t="b">
        <f>+E34='[1]NCA RELEASES (2)'!N72</f>
        <v>1</v>
      </c>
      <c r="AA34" s="7" t="b">
        <f>+F34='[1]NCA RELEASES (2)'!O72</f>
        <v>1</v>
      </c>
      <c r="AB34" s="7" t="b">
        <f>+G34='[1]NCA RELEASES (2)'!O30</f>
        <v>1</v>
      </c>
      <c r="AC34" s="7" t="b">
        <f>+H34='[1]all(net trust &amp;WF) (2)'!F72</f>
        <v>1</v>
      </c>
      <c r="AD34" s="7" t="b">
        <f>+I34='[1]all(net trust &amp;WF) (2)'!J72</f>
        <v>1</v>
      </c>
      <c r="AE34" s="7" t="b">
        <f>+J34='[1]all(net trust &amp;WF) (2)'!N72</f>
        <v>1</v>
      </c>
      <c r="AF34" s="7" t="b">
        <f>+K34='[1]all(net trust &amp;WF) (2)'!O72</f>
        <v>1</v>
      </c>
      <c r="AG34" s="7" t="b">
        <f>+L34='[1]all(net trust &amp;WF) (2)'!O30</f>
        <v>1</v>
      </c>
    </row>
    <row r="35" spans="1:34" x14ac:dyDescent="0.2">
      <c r="B35" s="20" t="s">
        <v>57</v>
      </c>
      <c r="C35" s="11">
        <f>+'[1]NCA RELEASES (2)'!F73</f>
        <v>1398026</v>
      </c>
      <c r="D35" s="11">
        <f>+'[1]NCA RELEASES (2)'!J73</f>
        <v>1795826</v>
      </c>
      <c r="E35" s="11">
        <f>+'[1]NCA RELEASES (2)'!N73</f>
        <v>2065556.1179999998</v>
      </c>
      <c r="F35" s="11">
        <f>+'[1]NCA RELEASES (2)'!O73</f>
        <v>704809.85900000017</v>
      </c>
      <c r="G35" s="11">
        <f t="shared" si="4"/>
        <v>5964217.977</v>
      </c>
      <c r="H35" s="11">
        <f>+'[1]all(net trust &amp;WF) (2)'!F73</f>
        <v>1371425</v>
      </c>
      <c r="I35" s="11">
        <f>+'[1]all(net trust &amp;WF) (2)'!J73</f>
        <v>1774172</v>
      </c>
      <c r="J35" s="11">
        <f>+'[1]all(net trust &amp;WF) (2)'!N73</f>
        <v>1366395.102</v>
      </c>
      <c r="K35" s="11">
        <f>+'[1]all(net trust &amp;WF) (2)'!O73</f>
        <v>256437.77299999911</v>
      </c>
      <c r="L35" s="11">
        <f t="shared" si="5"/>
        <v>4768429.8749999991</v>
      </c>
      <c r="M35" s="11">
        <f t="shared" si="2"/>
        <v>26601</v>
      </c>
      <c r="N35" s="11">
        <f t="shared" si="2"/>
        <v>21654</v>
      </c>
      <c r="O35" s="11">
        <f t="shared" si="2"/>
        <v>699161.01599999983</v>
      </c>
      <c r="P35" s="11">
        <f t="shared" si="2"/>
        <v>448372.08600000106</v>
      </c>
      <c r="Q35" s="11">
        <f t="shared" si="6"/>
        <v>1195788.1020000009</v>
      </c>
      <c r="R35" s="17">
        <f t="shared" si="3"/>
        <v>98.097245687848428</v>
      </c>
      <c r="S35" s="17">
        <f t="shared" si="3"/>
        <v>98.794203892804759</v>
      </c>
      <c r="T35" s="17">
        <f t="shared" si="3"/>
        <v>66.151439319064778</v>
      </c>
      <c r="U35" s="17">
        <f t="shared" si="3"/>
        <v>36.383965082985462</v>
      </c>
      <c r="V35" s="17">
        <f t="shared" si="3"/>
        <v>79.950630466368665</v>
      </c>
      <c r="X35" s="7" t="b">
        <f>+C35='[1]NCA RELEASES (2)'!F73</f>
        <v>1</v>
      </c>
      <c r="Y35" s="7" t="b">
        <f>+D35='[1]NCA RELEASES (2)'!J73</f>
        <v>1</v>
      </c>
      <c r="Z35" s="7" t="b">
        <f>+E35='[1]NCA RELEASES (2)'!N73</f>
        <v>1</v>
      </c>
      <c r="AA35" s="7" t="b">
        <f>+F35='[1]NCA RELEASES (2)'!O73</f>
        <v>1</v>
      </c>
      <c r="AB35" s="7" t="b">
        <f>+G35='[1]NCA RELEASES (2)'!O31</f>
        <v>1</v>
      </c>
      <c r="AC35" s="7" t="b">
        <f>+H35='[1]all(net trust &amp;WF) (2)'!F73</f>
        <v>1</v>
      </c>
      <c r="AD35" s="7" t="b">
        <f>+I35='[1]all(net trust &amp;WF) (2)'!J73</f>
        <v>1</v>
      </c>
      <c r="AE35" s="7" t="b">
        <f>+J35='[1]all(net trust &amp;WF) (2)'!N73</f>
        <v>1</v>
      </c>
      <c r="AF35" s="7" t="b">
        <f>+K35='[1]all(net trust &amp;WF) (2)'!O73</f>
        <v>1</v>
      </c>
      <c r="AG35" s="7" t="b">
        <f>+L35='[1]all(net trust &amp;WF) (2)'!O31</f>
        <v>1</v>
      </c>
    </row>
    <row r="36" spans="1:34" x14ac:dyDescent="0.2">
      <c r="B36" s="6" t="s">
        <v>58</v>
      </c>
      <c r="C36" s="11">
        <f>+'[1]NCA RELEASES (2)'!F74</f>
        <v>280177</v>
      </c>
      <c r="D36" s="11">
        <f>+'[1]NCA RELEASES (2)'!J74</f>
        <v>301140</v>
      </c>
      <c r="E36" s="11">
        <f>+'[1]NCA RELEASES (2)'!N74</f>
        <v>250540.46299999999</v>
      </c>
      <c r="F36" s="11">
        <f>+'[1]NCA RELEASES (2)'!O74</f>
        <v>88145.17200000002</v>
      </c>
      <c r="G36" s="11">
        <f t="shared" si="4"/>
        <v>920002.63500000001</v>
      </c>
      <c r="H36" s="11">
        <f>+'[1]all(net trust &amp;WF) (2)'!F74</f>
        <v>266010</v>
      </c>
      <c r="I36" s="11">
        <f>+'[1]all(net trust &amp;WF) (2)'!J74</f>
        <v>299626</v>
      </c>
      <c r="J36" s="11">
        <f>+'[1]all(net trust &amp;WF) (2)'!N74</f>
        <v>245451.06400000001</v>
      </c>
      <c r="K36" s="11">
        <f>+'[1]all(net trust &amp;WF) (2)'!O74</f>
        <v>70752.706000000006</v>
      </c>
      <c r="L36" s="11">
        <f t="shared" si="5"/>
        <v>881839.77</v>
      </c>
      <c r="M36" s="11">
        <f t="shared" si="2"/>
        <v>14167</v>
      </c>
      <c r="N36" s="11">
        <f t="shared" si="2"/>
        <v>1514</v>
      </c>
      <c r="O36" s="11">
        <f t="shared" si="2"/>
        <v>5089.3989999999758</v>
      </c>
      <c r="P36" s="11">
        <f t="shared" si="2"/>
        <v>17392.466000000015</v>
      </c>
      <c r="Q36" s="11">
        <f t="shared" si="6"/>
        <v>38162.864999999991</v>
      </c>
      <c r="R36" s="17">
        <f t="shared" si="3"/>
        <v>94.943553539369745</v>
      </c>
      <c r="S36" s="17">
        <f t="shared" si="3"/>
        <v>99.497243806867246</v>
      </c>
      <c r="T36" s="17">
        <f t="shared" si="3"/>
        <v>97.968631917152649</v>
      </c>
      <c r="U36" s="17">
        <f t="shared" si="3"/>
        <v>80.268384977455128</v>
      </c>
      <c r="V36" s="17">
        <f t="shared" si="3"/>
        <v>95.851874380772841</v>
      </c>
      <c r="X36" s="7" t="b">
        <f>+C36='[1]NCA RELEASES (2)'!F74</f>
        <v>1</v>
      </c>
      <c r="Y36" s="7" t="b">
        <f>+D36='[1]NCA RELEASES (2)'!J74</f>
        <v>1</v>
      </c>
      <c r="Z36" s="7" t="b">
        <f>+E36='[1]NCA RELEASES (2)'!N74</f>
        <v>1</v>
      </c>
      <c r="AA36" s="7" t="b">
        <f>+F36='[1]NCA RELEASES (2)'!O74</f>
        <v>1</v>
      </c>
      <c r="AB36" s="7" t="b">
        <f>+G36='[1]NCA RELEASES (2)'!O32</f>
        <v>1</v>
      </c>
      <c r="AC36" s="7" t="b">
        <f>+H36='[1]all(net trust &amp;WF) (2)'!F74</f>
        <v>1</v>
      </c>
      <c r="AD36" s="7" t="b">
        <f>+I36='[1]all(net trust &amp;WF) (2)'!J74</f>
        <v>1</v>
      </c>
      <c r="AE36" s="7" t="b">
        <f>+J36='[1]all(net trust &amp;WF) (2)'!N74</f>
        <v>1</v>
      </c>
      <c r="AF36" s="7" t="b">
        <f>+K36='[1]all(net trust &amp;WF) (2)'!O74</f>
        <v>1</v>
      </c>
      <c r="AG36" s="7" t="b">
        <f>+L36='[1]all(net trust &amp;WF) (2)'!O32</f>
        <v>1</v>
      </c>
    </row>
    <row r="37" spans="1:34" x14ac:dyDescent="0.2">
      <c r="B37" s="6" t="s">
        <v>59</v>
      </c>
      <c r="C37" s="11">
        <f>+'[1]NCA RELEASES (2)'!F75</f>
        <v>3935873</v>
      </c>
      <c r="D37" s="11">
        <f>+'[1]NCA RELEASES (2)'!J75</f>
        <v>6115406</v>
      </c>
      <c r="E37" s="11">
        <f>+'[1]NCA RELEASES (2)'!N75</f>
        <v>6364487.1809999999</v>
      </c>
      <c r="F37" s="11">
        <f>+'[1]NCA RELEASES (2)'!O75</f>
        <v>2363189.4000000004</v>
      </c>
      <c r="G37" s="11">
        <f t="shared" si="4"/>
        <v>18778955.581</v>
      </c>
      <c r="H37" s="11">
        <f>+'[1]all(net trust &amp;WF) (2)'!F75</f>
        <v>3058075</v>
      </c>
      <c r="I37" s="11">
        <f>+'[1]all(net trust &amp;WF) (2)'!J75</f>
        <v>3554868</v>
      </c>
      <c r="J37" s="11">
        <f>+'[1]all(net trust &amp;WF) (2)'!N75</f>
        <v>4299748.9180000015</v>
      </c>
      <c r="K37" s="11">
        <f>+'[1]all(net trust &amp;WF) (2)'!O75</f>
        <v>679791.84199999645</v>
      </c>
      <c r="L37" s="11">
        <f t="shared" si="5"/>
        <v>11592483.759999998</v>
      </c>
      <c r="M37" s="11">
        <f t="shared" si="2"/>
        <v>877798</v>
      </c>
      <c r="N37" s="11">
        <f t="shared" si="2"/>
        <v>2560538</v>
      </c>
      <c r="O37" s="11">
        <f t="shared" si="2"/>
        <v>2064738.2629999984</v>
      </c>
      <c r="P37" s="11">
        <f t="shared" si="2"/>
        <v>1683397.5580000039</v>
      </c>
      <c r="Q37" s="11">
        <f t="shared" si="6"/>
        <v>7186471.8210000023</v>
      </c>
      <c r="R37" s="17">
        <f t="shared" si="3"/>
        <v>77.697501926510341</v>
      </c>
      <c r="S37" s="17">
        <f t="shared" si="3"/>
        <v>58.129713709931927</v>
      </c>
      <c r="T37" s="17">
        <f t="shared" si="3"/>
        <v>67.558450441005007</v>
      </c>
      <c r="U37" s="17">
        <f t="shared" si="3"/>
        <v>28.765863709442684</v>
      </c>
      <c r="V37" s="17">
        <f t="shared" si="3"/>
        <v>61.731248630935234</v>
      </c>
      <c r="X37" s="7" t="b">
        <f>+C37='[1]NCA RELEASES (2)'!F75</f>
        <v>1</v>
      </c>
      <c r="Y37" s="7" t="b">
        <f>+D37='[1]NCA RELEASES (2)'!J75</f>
        <v>1</v>
      </c>
      <c r="Z37" s="7" t="b">
        <f>+E37='[1]NCA RELEASES (2)'!N75</f>
        <v>1</v>
      </c>
      <c r="AA37" s="7" t="b">
        <f>+F37='[1]NCA RELEASES (2)'!O75</f>
        <v>1</v>
      </c>
      <c r="AB37" s="7" t="b">
        <f>+G37='[1]NCA RELEASES (2)'!O33</f>
        <v>1</v>
      </c>
      <c r="AC37" s="7" t="b">
        <f>+H37='[1]all(net trust &amp;WF) (2)'!F75</f>
        <v>1</v>
      </c>
      <c r="AD37" s="7" t="b">
        <f>+I37='[1]all(net trust &amp;WF) (2)'!J75</f>
        <v>1</v>
      </c>
      <c r="AE37" s="7" t="b">
        <f>+J37='[1]all(net trust &amp;WF) (2)'!N75</f>
        <v>1</v>
      </c>
      <c r="AF37" s="7" t="b">
        <f>+K37='[1]all(net trust &amp;WF) (2)'!O75</f>
        <v>1</v>
      </c>
      <c r="AG37" s="7" t="b">
        <f>+L37='[1]all(net trust &amp;WF) (2)'!O33</f>
        <v>1</v>
      </c>
      <c r="AH37" s="11"/>
    </row>
    <row r="38" spans="1:34" x14ac:dyDescent="0.2">
      <c r="B38" s="6" t="s">
        <v>60</v>
      </c>
      <c r="C38" s="11">
        <f>+'[1]NCA RELEASES (2)'!F83</f>
        <v>8118023</v>
      </c>
      <c r="D38" s="11">
        <f>+'[1]NCA RELEASES (2)'!J83</f>
        <v>5091347</v>
      </c>
      <c r="E38" s="11">
        <f>+'[1]NCA RELEASES (2)'!N83</f>
        <v>7255638.8929999992</v>
      </c>
      <c r="F38" s="11">
        <f>+'[1]NCA RELEASES (2)'!O83</f>
        <v>1667068.4110000022</v>
      </c>
      <c r="G38" s="11">
        <f>SUM(C38:F38)</f>
        <v>22132077.304000001</v>
      </c>
      <c r="H38" s="11">
        <f>+'[1]all(net trust &amp;WF) (2)'!F83</f>
        <v>8032100</v>
      </c>
      <c r="I38" s="11">
        <f>+'[1]all(net trust &amp;WF) (2)'!J83</f>
        <v>5085103</v>
      </c>
      <c r="J38" s="11">
        <f>+'[1]all(net trust &amp;WF) (2)'!N83</f>
        <v>5865581.8370000012</v>
      </c>
      <c r="K38" s="11">
        <f>+'[1]all(net trust &amp;WF) (2)'!O83</f>
        <v>424893.54699999839</v>
      </c>
      <c r="L38" s="11">
        <f>SUM(H38:K38)</f>
        <v>19407678.384</v>
      </c>
      <c r="M38" s="11">
        <f>+C38-H38</f>
        <v>85923</v>
      </c>
      <c r="N38" s="11">
        <f>+D38-I38</f>
        <v>6244</v>
      </c>
      <c r="O38" s="11">
        <f>+E38-J38</f>
        <v>1390057.055999998</v>
      </c>
      <c r="P38" s="11">
        <f>+F38-K38</f>
        <v>1242174.8640000038</v>
      </c>
      <c r="Q38" s="11">
        <f>SUM(M38:P38)</f>
        <v>2724398.9200000018</v>
      </c>
      <c r="R38" s="17">
        <f>+H38/C38*100</f>
        <v>98.941577278113158</v>
      </c>
      <c r="S38" s="17">
        <f>+I38/D38*100</f>
        <v>99.877360549182754</v>
      </c>
      <c r="T38" s="17">
        <f>+J38/E38*100</f>
        <v>80.841700138342347</v>
      </c>
      <c r="U38" s="17">
        <f>+K38/F38*100</f>
        <v>25.487469152218122</v>
      </c>
      <c r="V38" s="17">
        <f>+L38/G38*100</f>
        <v>87.690270178535783</v>
      </c>
      <c r="X38" s="7" t="b">
        <f>+C38='[1]NCA RELEASES (2)'!F83</f>
        <v>1</v>
      </c>
      <c r="Y38" s="7" t="b">
        <f>+D38='[1]NCA RELEASES (2)'!J83</f>
        <v>1</v>
      </c>
      <c r="Z38" s="7" t="b">
        <f>+E38='[1]NCA RELEASES (2)'!N83</f>
        <v>1</v>
      </c>
      <c r="AA38" s="7" t="b">
        <f>+F38='[1]NCA RELEASES (2)'!O83</f>
        <v>1</v>
      </c>
      <c r="AB38" s="7" t="b">
        <f>+G38='[1]NCA RELEASES (2)'!O41</f>
        <v>1</v>
      </c>
      <c r="AC38" s="7" t="b">
        <f>+H38='[1]all(net trust &amp;WF) (2)'!F83</f>
        <v>1</v>
      </c>
      <c r="AD38" s="7" t="b">
        <f>+I38='[1]all(net trust &amp;WF) (2)'!J83</f>
        <v>1</v>
      </c>
      <c r="AE38" s="7" t="b">
        <f>+J38='[1]all(net trust &amp;WF) (2)'!N83</f>
        <v>1</v>
      </c>
      <c r="AF38" s="7" t="b">
        <f>+K38='[1]all(net trust &amp;WF) (2)'!O83</f>
        <v>1</v>
      </c>
      <c r="AG38" s="7" t="b">
        <f>+L38='[1]all(net trust &amp;WF) (2)'!O41</f>
        <v>1</v>
      </c>
    </row>
    <row r="39" spans="1:34" x14ac:dyDescent="0.2">
      <c r="B39" s="6" t="s">
        <v>61</v>
      </c>
      <c r="C39" s="11">
        <f>+'[1]NCA RELEASES (2)'!F76</f>
        <v>726</v>
      </c>
      <c r="D39" s="11">
        <f>+'[1]NCA RELEASES (2)'!J76</f>
        <v>752</v>
      </c>
      <c r="E39" s="11">
        <f>+'[1]NCA RELEASES (2)'!N76</f>
        <v>553.98</v>
      </c>
      <c r="F39" s="11">
        <f>+'[1]NCA RELEASES (2)'!O76</f>
        <v>192</v>
      </c>
      <c r="G39" s="11">
        <f t="shared" si="4"/>
        <v>2223.98</v>
      </c>
      <c r="H39" s="11">
        <f>+'[1]all(net trust &amp;WF) (2)'!F76</f>
        <v>568</v>
      </c>
      <c r="I39" s="11">
        <f>+'[1]all(net trust &amp;WF) (2)'!J76</f>
        <v>636</v>
      </c>
      <c r="J39" s="11">
        <f>+'[1]all(net trust &amp;WF) (2)'!N76</f>
        <v>522.49499999999989</v>
      </c>
      <c r="K39" s="11">
        <f>+'[1]all(net trust &amp;WF) (2)'!O76</f>
        <v>111.24200000000019</v>
      </c>
      <c r="L39" s="11">
        <f t="shared" si="5"/>
        <v>1837.7370000000001</v>
      </c>
      <c r="M39" s="11">
        <f t="shared" si="2"/>
        <v>158</v>
      </c>
      <c r="N39" s="11">
        <f t="shared" si="2"/>
        <v>116</v>
      </c>
      <c r="O39" s="11">
        <f t="shared" si="2"/>
        <v>31.485000000000127</v>
      </c>
      <c r="P39" s="11">
        <f t="shared" si="2"/>
        <v>80.757999999999811</v>
      </c>
      <c r="Q39" s="11">
        <f t="shared" si="6"/>
        <v>386.24299999999994</v>
      </c>
      <c r="R39" s="17">
        <f t="shared" si="3"/>
        <v>78.236914600550961</v>
      </c>
      <c r="S39" s="17">
        <f t="shared" si="3"/>
        <v>84.574468085106375</v>
      </c>
      <c r="T39" s="17">
        <f t="shared" si="3"/>
        <v>94.31658182605868</v>
      </c>
      <c r="U39" s="17">
        <f t="shared" si="3"/>
        <v>57.938541666666765</v>
      </c>
      <c r="V39" s="17">
        <f t="shared" si="3"/>
        <v>82.632802453259472</v>
      </c>
      <c r="X39" s="7" t="b">
        <f>+C39='[1]NCA RELEASES (2)'!F76</f>
        <v>1</v>
      </c>
      <c r="Y39" s="7" t="b">
        <f>+D39='[1]NCA RELEASES (2)'!J76</f>
        <v>1</v>
      </c>
      <c r="Z39" s="7" t="b">
        <f>+E39='[1]NCA RELEASES (2)'!N76</f>
        <v>1</v>
      </c>
      <c r="AA39" s="7" t="b">
        <f>+F39='[1]NCA RELEASES (2)'!O76</f>
        <v>1</v>
      </c>
      <c r="AB39" s="7" t="b">
        <f>+G39='[1]NCA RELEASES (2)'!O34</f>
        <v>1</v>
      </c>
      <c r="AC39" s="7" t="b">
        <f>+H39='[1]all(net trust &amp;WF) (2)'!F76</f>
        <v>1</v>
      </c>
      <c r="AD39" s="7" t="b">
        <f>+I39='[1]all(net trust &amp;WF) (2)'!J76</f>
        <v>1</v>
      </c>
      <c r="AE39" s="7" t="b">
        <f>+J39='[1]all(net trust &amp;WF) (2)'!N76</f>
        <v>1</v>
      </c>
      <c r="AF39" s="7" t="b">
        <f>+K39='[1]all(net trust &amp;WF) (2)'!O76</f>
        <v>1</v>
      </c>
      <c r="AG39" s="7" t="b">
        <f>+L39='[1]all(net trust &amp;WF) (2)'!O34</f>
        <v>1</v>
      </c>
    </row>
    <row r="40" spans="1:34" x14ac:dyDescent="0.2">
      <c r="B40" s="6" t="s">
        <v>62</v>
      </c>
      <c r="C40" s="11">
        <f>+'[1]NCA RELEASES (2)'!F77</f>
        <v>5499519</v>
      </c>
      <c r="D40" s="11">
        <f>+'[1]NCA RELEASES (2)'!J77</f>
        <v>6679721</v>
      </c>
      <c r="E40" s="11">
        <f>+'[1]NCA RELEASES (2)'!N77</f>
        <v>7189757.8430000022</v>
      </c>
      <c r="F40" s="11">
        <f>+'[1]NCA RELEASES (2)'!O77</f>
        <v>1919706.1169999987</v>
      </c>
      <c r="G40" s="11">
        <f t="shared" si="4"/>
        <v>21288703.960000001</v>
      </c>
      <c r="H40" s="11">
        <f>+'[1]all(net trust &amp;WF) (2)'!F77</f>
        <v>5495267</v>
      </c>
      <c r="I40" s="11">
        <f>+'[1]all(net trust &amp;WF) (2)'!J77</f>
        <v>6645785</v>
      </c>
      <c r="J40" s="11">
        <f>+'[1]all(net trust &amp;WF) (2)'!N77</f>
        <v>7185512.7019999996</v>
      </c>
      <c r="K40" s="11">
        <f>+'[1]all(net trust &amp;WF) (2)'!O77</f>
        <v>1270258.9560000002</v>
      </c>
      <c r="L40" s="11">
        <f t="shared" si="5"/>
        <v>20596823.658</v>
      </c>
      <c r="M40" s="11">
        <f t="shared" si="2"/>
        <v>4252</v>
      </c>
      <c r="N40" s="11">
        <f t="shared" si="2"/>
        <v>33936</v>
      </c>
      <c r="O40" s="11">
        <f t="shared" si="2"/>
        <v>4245.1410000026226</v>
      </c>
      <c r="P40" s="11">
        <f t="shared" si="2"/>
        <v>649447.16099999845</v>
      </c>
      <c r="Q40" s="11">
        <f t="shared" si="6"/>
        <v>691880.30200000107</v>
      </c>
      <c r="R40" s="17">
        <f t="shared" si="3"/>
        <v>99.922684147468161</v>
      </c>
      <c r="S40" s="17">
        <f t="shared" si="3"/>
        <v>99.491954828652268</v>
      </c>
      <c r="T40" s="17">
        <f t="shared" si="3"/>
        <v>99.940955716552608</v>
      </c>
      <c r="U40" s="17">
        <f t="shared" si="3"/>
        <v>66.169448789645188</v>
      </c>
      <c r="V40" s="17">
        <f t="shared" si="3"/>
        <v>96.750012103602003</v>
      </c>
      <c r="X40" s="7" t="b">
        <f>+C40='[1]NCA RELEASES (2)'!F77</f>
        <v>1</v>
      </c>
      <c r="Y40" s="7" t="b">
        <f>+D40='[1]NCA RELEASES (2)'!J77</f>
        <v>1</v>
      </c>
      <c r="Z40" s="7" t="b">
        <f>+E40='[1]NCA RELEASES (2)'!N77</f>
        <v>1</v>
      </c>
      <c r="AA40" s="7" t="b">
        <f>+F40='[1]NCA RELEASES (2)'!O77</f>
        <v>1</v>
      </c>
      <c r="AB40" s="7" t="b">
        <f>+G40='[1]NCA RELEASES (2)'!O35</f>
        <v>1</v>
      </c>
      <c r="AC40" s="7" t="b">
        <f>+H40='[1]all(net trust &amp;WF) (2)'!F77</f>
        <v>1</v>
      </c>
      <c r="AD40" s="7" t="b">
        <f>+I40='[1]all(net trust &amp;WF) (2)'!J77</f>
        <v>1</v>
      </c>
      <c r="AE40" s="7" t="b">
        <f>+J40='[1]all(net trust &amp;WF) (2)'!N77</f>
        <v>1</v>
      </c>
      <c r="AF40" s="7" t="b">
        <f>+K40='[1]all(net trust &amp;WF) (2)'!O77</f>
        <v>1</v>
      </c>
      <c r="AG40" s="7" t="b">
        <f>+L40='[1]all(net trust &amp;WF) (2)'!O35</f>
        <v>1</v>
      </c>
    </row>
    <row r="41" spans="1:34" x14ac:dyDescent="0.2">
      <c r="B41" s="6" t="s">
        <v>63</v>
      </c>
      <c r="C41" s="11">
        <f>+'[1]NCA RELEASES (2)'!F78</f>
        <v>362454</v>
      </c>
      <c r="D41" s="11">
        <f>+'[1]NCA RELEASES (2)'!J78</f>
        <v>385599</v>
      </c>
      <c r="E41" s="11">
        <f>+'[1]NCA RELEASES (2)'!N78</f>
        <v>270635.277</v>
      </c>
      <c r="F41" s="11">
        <f>+'[1]NCA RELEASES (2)'!O78</f>
        <v>88176.238000000129</v>
      </c>
      <c r="G41" s="11">
        <f t="shared" si="4"/>
        <v>1106864.5150000001</v>
      </c>
      <c r="H41" s="11">
        <f>+'[1]all(net trust &amp;WF) (2)'!F78</f>
        <v>360687</v>
      </c>
      <c r="I41" s="11">
        <f>+'[1]all(net trust &amp;WF) (2)'!J78</f>
        <v>382799</v>
      </c>
      <c r="J41" s="11">
        <f>+'[1]all(net trust &amp;WF) (2)'!N78</f>
        <v>270502.24</v>
      </c>
      <c r="K41" s="11">
        <f>+'[1]all(net trust &amp;WF) (2)'!O78</f>
        <v>65172.638999999966</v>
      </c>
      <c r="L41" s="11">
        <f t="shared" si="5"/>
        <v>1079160.879</v>
      </c>
      <c r="M41" s="11">
        <f t="shared" si="2"/>
        <v>1767</v>
      </c>
      <c r="N41" s="11">
        <f t="shared" si="2"/>
        <v>2800</v>
      </c>
      <c r="O41" s="11">
        <f t="shared" si="2"/>
        <v>133.03700000001118</v>
      </c>
      <c r="P41" s="11">
        <f t="shared" si="2"/>
        <v>23003.599000000162</v>
      </c>
      <c r="Q41" s="11">
        <f t="shared" si="6"/>
        <v>27703.636000000173</v>
      </c>
      <c r="R41" s="17">
        <f t="shared" si="3"/>
        <v>99.512489860782338</v>
      </c>
      <c r="S41" s="17">
        <f t="shared" si="3"/>
        <v>99.273857038010988</v>
      </c>
      <c r="T41" s="17">
        <f t="shared" si="3"/>
        <v>99.950842698160145</v>
      </c>
      <c r="U41" s="17">
        <f t="shared" si="3"/>
        <v>73.911793560528025</v>
      </c>
      <c r="V41" s="17">
        <f t="shared" si="3"/>
        <v>97.497106861357807</v>
      </c>
      <c r="X41" s="7" t="b">
        <f>+C41='[1]NCA RELEASES (2)'!F78</f>
        <v>1</v>
      </c>
      <c r="Y41" s="7" t="b">
        <f>+D41='[1]NCA RELEASES (2)'!J78</f>
        <v>1</v>
      </c>
      <c r="Z41" s="7" t="b">
        <f>+E41='[1]NCA RELEASES (2)'!N78</f>
        <v>1</v>
      </c>
      <c r="AA41" s="7" t="b">
        <f>+F41='[1]NCA RELEASES (2)'!O78</f>
        <v>1</v>
      </c>
      <c r="AB41" s="7" t="b">
        <f>+G41='[1]NCA RELEASES (2)'!O36</f>
        <v>1</v>
      </c>
      <c r="AC41" s="7" t="b">
        <f>+H41='[1]all(net trust &amp;WF) (2)'!F78</f>
        <v>1</v>
      </c>
      <c r="AD41" s="7" t="b">
        <f>+I41='[1]all(net trust &amp;WF) (2)'!J78</f>
        <v>1</v>
      </c>
      <c r="AE41" s="7" t="b">
        <f>+J41='[1]all(net trust &amp;WF) (2)'!N78</f>
        <v>1</v>
      </c>
      <c r="AF41" s="7" t="b">
        <f>+K41='[1]all(net trust &amp;WF) (2)'!O78</f>
        <v>1</v>
      </c>
      <c r="AG41" s="7" t="b">
        <f>+L41='[1]all(net trust &amp;WF) (2)'!O36</f>
        <v>1</v>
      </c>
    </row>
    <row r="42" spans="1:34" x14ac:dyDescent="0.2">
      <c r="B42" s="6" t="s">
        <v>64</v>
      </c>
      <c r="C42" s="11">
        <f>+'[1]NCA RELEASES (2)'!F79</f>
        <v>2031237</v>
      </c>
      <c r="D42" s="11">
        <f>+'[1]NCA RELEASES (2)'!J79</f>
        <v>2459059</v>
      </c>
      <c r="E42" s="11">
        <f>+'[1]NCA RELEASES (2)'!N79</f>
        <v>2210129.9299999997</v>
      </c>
      <c r="F42" s="11">
        <f>+'[1]NCA RELEASES (2)'!O79</f>
        <v>671539.35000000056</v>
      </c>
      <c r="G42" s="11">
        <f t="shared" si="4"/>
        <v>7371965.2800000003</v>
      </c>
      <c r="H42" s="11">
        <f>+'[1]all(net trust &amp;WF) (2)'!F79</f>
        <v>1987073</v>
      </c>
      <c r="I42" s="11">
        <f>+'[1]all(net trust &amp;WF) (2)'!J79</f>
        <v>2453049</v>
      </c>
      <c r="J42" s="11">
        <f>+'[1]all(net trust &amp;WF) (2)'!N79</f>
        <v>2147201.7579999994</v>
      </c>
      <c r="K42" s="11">
        <f>+'[1]all(net trust &amp;WF) (2)'!O79</f>
        <v>650584.45200000051</v>
      </c>
      <c r="L42" s="11">
        <f t="shared" si="5"/>
        <v>7237908.21</v>
      </c>
      <c r="M42" s="11">
        <f t="shared" si="2"/>
        <v>44164</v>
      </c>
      <c r="N42" s="11">
        <f t="shared" si="2"/>
        <v>6010</v>
      </c>
      <c r="O42" s="11">
        <f t="shared" si="2"/>
        <v>62928.172000000253</v>
      </c>
      <c r="P42" s="11">
        <f t="shared" si="2"/>
        <v>20954.898000000045</v>
      </c>
      <c r="Q42" s="11">
        <f t="shared" si="6"/>
        <v>134057.0700000003</v>
      </c>
      <c r="R42" s="17">
        <f t="shared" si="3"/>
        <v>97.825758392546021</v>
      </c>
      <c r="S42" s="17">
        <f t="shared" si="3"/>
        <v>99.755597568012817</v>
      </c>
      <c r="T42" s="17">
        <f t="shared" si="3"/>
        <v>97.152738798483213</v>
      </c>
      <c r="U42" s="17">
        <f t="shared" si="3"/>
        <v>96.879572582008777</v>
      </c>
      <c r="V42" s="17">
        <f t="shared" si="3"/>
        <v>98.181528738833123</v>
      </c>
      <c r="X42" s="7" t="b">
        <f>+C42='[1]NCA RELEASES (2)'!F79</f>
        <v>1</v>
      </c>
      <c r="Y42" s="7" t="b">
        <f>+D42='[1]NCA RELEASES (2)'!J79</f>
        <v>1</v>
      </c>
      <c r="Z42" s="7" t="b">
        <f>+E42='[1]NCA RELEASES (2)'!N79</f>
        <v>1</v>
      </c>
      <c r="AA42" s="7" t="b">
        <f>+F42='[1]NCA RELEASES (2)'!O79</f>
        <v>1</v>
      </c>
      <c r="AB42" s="7" t="b">
        <f>+G42='[1]NCA RELEASES (2)'!O37</f>
        <v>1</v>
      </c>
      <c r="AC42" s="7" t="b">
        <f>+H42='[1]all(net trust &amp;WF) (2)'!F79</f>
        <v>1</v>
      </c>
      <c r="AD42" s="7" t="b">
        <f>+I42='[1]all(net trust &amp;WF) (2)'!J79</f>
        <v>1</v>
      </c>
      <c r="AE42" s="7" t="b">
        <f>+J42='[1]all(net trust &amp;WF) (2)'!N79</f>
        <v>1</v>
      </c>
      <c r="AF42" s="7" t="b">
        <f>+K42='[1]all(net trust &amp;WF) (2)'!O79</f>
        <v>1</v>
      </c>
      <c r="AG42" s="7" t="b">
        <f>+L42='[1]all(net trust &amp;WF) (2)'!O37</f>
        <v>1</v>
      </c>
    </row>
    <row r="43" spans="1:34" x14ac:dyDescent="0.2">
      <c r="B43" s="6" t="s">
        <v>65</v>
      </c>
      <c r="C43" s="11">
        <f>+'[1]NCA RELEASES (2)'!F80</f>
        <v>3086675</v>
      </c>
      <c r="D43" s="11">
        <f>+'[1]NCA RELEASES (2)'!J80</f>
        <v>3895727</v>
      </c>
      <c r="E43" s="11">
        <f>+'[1]NCA RELEASES (2)'!N80</f>
        <v>6401877.4739999995</v>
      </c>
      <c r="F43" s="11">
        <f>+'[1]NCA RELEASES (2)'!O80</f>
        <v>1673033.9400000013</v>
      </c>
      <c r="G43" s="11">
        <f t="shared" si="4"/>
        <v>15057313.414000001</v>
      </c>
      <c r="H43" s="11">
        <f>+'[1]all(net trust &amp;WF) (2)'!F80</f>
        <v>3068589</v>
      </c>
      <c r="I43" s="11">
        <f>+'[1]all(net trust &amp;WF) (2)'!J80</f>
        <v>3910903</v>
      </c>
      <c r="J43" s="11">
        <f>+'[1]all(net trust &amp;WF) (2)'!N80</f>
        <v>4054495.682</v>
      </c>
      <c r="K43" s="11">
        <f>+'[1]all(net trust &amp;WF) (2)'!O80</f>
        <v>353224.41499999911</v>
      </c>
      <c r="L43" s="11">
        <f t="shared" si="5"/>
        <v>11387212.096999999</v>
      </c>
      <c r="M43" s="11">
        <f t="shared" si="2"/>
        <v>18086</v>
      </c>
      <c r="N43" s="11">
        <f t="shared" si="2"/>
        <v>-15176</v>
      </c>
      <c r="O43" s="11">
        <f t="shared" si="2"/>
        <v>2347381.7919999994</v>
      </c>
      <c r="P43" s="11">
        <f t="shared" si="2"/>
        <v>1319809.5250000022</v>
      </c>
      <c r="Q43" s="11">
        <f t="shared" si="6"/>
        <v>3670101.3170000017</v>
      </c>
      <c r="R43" s="17">
        <f t="shared" si="3"/>
        <v>99.414062057067881</v>
      </c>
      <c r="S43" s="17">
        <f t="shared" si="3"/>
        <v>100.38955501758721</v>
      </c>
      <c r="T43" s="17">
        <f t="shared" si="3"/>
        <v>63.332915983890018</v>
      </c>
      <c r="U43" s="17">
        <f t="shared" si="3"/>
        <v>21.11280629489195</v>
      </c>
      <c r="V43" s="17">
        <f t="shared" si="3"/>
        <v>75.625789169085024</v>
      </c>
      <c r="X43" s="7" t="b">
        <f>+C43='[1]NCA RELEASES (2)'!F80</f>
        <v>1</v>
      </c>
      <c r="Y43" s="7" t="b">
        <f>+D43='[1]NCA RELEASES (2)'!J80</f>
        <v>1</v>
      </c>
      <c r="Z43" s="7" t="b">
        <f>+E43='[1]NCA RELEASES (2)'!N80</f>
        <v>1</v>
      </c>
      <c r="AA43" s="7" t="b">
        <f>+F43='[1]NCA RELEASES (2)'!O80</f>
        <v>1</v>
      </c>
      <c r="AB43" s="7" t="b">
        <f>+G43='[1]NCA RELEASES (2)'!O38</f>
        <v>1</v>
      </c>
      <c r="AC43" s="7" t="b">
        <f>+H43='[1]all(net trust &amp;WF) (2)'!F80</f>
        <v>1</v>
      </c>
      <c r="AD43" s="7" t="b">
        <f>+I43='[1]all(net trust &amp;WF) (2)'!J80</f>
        <v>1</v>
      </c>
      <c r="AE43" s="7" t="b">
        <f>+J43='[1]all(net trust &amp;WF) (2)'!N80</f>
        <v>1</v>
      </c>
      <c r="AF43" s="7" t="b">
        <f>+K43='[1]all(net trust &amp;WF) (2)'!O80</f>
        <v>1</v>
      </c>
      <c r="AG43" s="7" t="b">
        <f>+L43='[1]all(net trust &amp;WF) (2)'!O38</f>
        <v>1</v>
      </c>
    </row>
    <row r="44" spans="1:34" x14ac:dyDescent="0.2">
      <c r="B44" s="6" t="s">
        <v>66</v>
      </c>
      <c r="C44" s="11">
        <f>+'[1]NCA RELEASES (2)'!F81</f>
        <v>434850</v>
      </c>
      <c r="D44" s="11">
        <f>+'[1]NCA RELEASES (2)'!J81</f>
        <v>542822</v>
      </c>
      <c r="E44" s="11">
        <f>+'[1]NCA RELEASES (2)'!N81</f>
        <v>436207.05900000012</v>
      </c>
      <c r="F44" s="11">
        <f>+'[1]NCA RELEASES (2)'!O81</f>
        <v>198194.42699999991</v>
      </c>
      <c r="G44" s="11">
        <f t="shared" si="4"/>
        <v>1612073.486</v>
      </c>
      <c r="H44" s="11">
        <f>+'[1]all(net trust &amp;WF) (2)'!F81</f>
        <v>434850</v>
      </c>
      <c r="I44" s="11">
        <f>+'[1]all(net trust &amp;WF) (2)'!J81</f>
        <v>542822</v>
      </c>
      <c r="J44" s="11">
        <f>+'[1]all(net trust &amp;WF) (2)'!N81</f>
        <v>436207.05900000012</v>
      </c>
      <c r="K44" s="11">
        <f>+'[1]all(net trust &amp;WF) (2)'!O81</f>
        <v>40406.248999999836</v>
      </c>
      <c r="L44" s="11">
        <f t="shared" si="5"/>
        <v>1454285.308</v>
      </c>
      <c r="M44" s="11">
        <f t="shared" si="2"/>
        <v>0</v>
      </c>
      <c r="N44" s="11">
        <f t="shared" si="2"/>
        <v>0</v>
      </c>
      <c r="O44" s="11">
        <f t="shared" si="2"/>
        <v>0</v>
      </c>
      <c r="P44" s="11">
        <f t="shared" si="2"/>
        <v>157788.17800000007</v>
      </c>
      <c r="Q44" s="11">
        <f t="shared" si="6"/>
        <v>157788.17800000007</v>
      </c>
      <c r="R44" s="17">
        <f t="shared" si="3"/>
        <v>100</v>
      </c>
      <c r="S44" s="17">
        <f t="shared" si="3"/>
        <v>100</v>
      </c>
      <c r="T44" s="17">
        <f t="shared" si="3"/>
        <v>100</v>
      </c>
      <c r="U44" s="17">
        <f t="shared" si="3"/>
        <v>20.387177183342221</v>
      </c>
      <c r="V44" s="17">
        <f t="shared" si="3"/>
        <v>90.212097688454875</v>
      </c>
      <c r="X44" s="7" t="b">
        <f>+C44='[1]NCA RELEASES (2)'!F81</f>
        <v>1</v>
      </c>
      <c r="Y44" s="7" t="b">
        <f>+D44='[1]NCA RELEASES (2)'!J81</f>
        <v>1</v>
      </c>
      <c r="Z44" s="7" t="b">
        <f>+E44='[1]NCA RELEASES (2)'!N81</f>
        <v>1</v>
      </c>
      <c r="AA44" s="7" t="b">
        <f>+F44='[1]NCA RELEASES (2)'!O81</f>
        <v>1</v>
      </c>
      <c r="AB44" s="7" t="b">
        <f>+G44='[1]NCA RELEASES (2)'!O39</f>
        <v>1</v>
      </c>
      <c r="AC44" s="7" t="b">
        <f>+H44='[1]all(net trust &amp;WF) (2)'!F81</f>
        <v>1</v>
      </c>
      <c r="AD44" s="7" t="b">
        <f>+I44='[1]all(net trust &amp;WF) (2)'!J81</f>
        <v>1</v>
      </c>
      <c r="AE44" s="7" t="b">
        <f>+J44='[1]all(net trust &amp;WF) (2)'!N81</f>
        <v>1</v>
      </c>
      <c r="AF44" s="7" t="b">
        <f>+K44='[1]all(net trust &amp;WF) (2)'!O81</f>
        <v>1</v>
      </c>
      <c r="AG44" s="7" t="b">
        <f>+L44='[1]all(net trust &amp;WF) (2)'!O39</f>
        <v>1</v>
      </c>
    </row>
    <row r="45" spans="1:34" x14ac:dyDescent="0.2">
      <c r="B45" s="6" t="s">
        <v>67</v>
      </c>
      <c r="C45" s="11">
        <f>+'[1]NCA RELEASES (2)'!F82</f>
        <v>88256</v>
      </c>
      <c r="D45" s="11">
        <f>+'[1]NCA RELEASES (2)'!J82</f>
        <v>126717</v>
      </c>
      <c r="E45" s="11">
        <f>+'[1]NCA RELEASES (2)'!N82</f>
        <v>110594.83099999995</v>
      </c>
      <c r="F45" s="11">
        <f>+'[1]NCA RELEASES (2)'!O82</f>
        <v>38236.515000000072</v>
      </c>
      <c r="G45" s="11">
        <f t="shared" si="4"/>
        <v>363804.34600000002</v>
      </c>
      <c r="H45" s="11">
        <f>+'[1]all(net trust &amp;WF) (2)'!F82</f>
        <v>87725</v>
      </c>
      <c r="I45" s="11">
        <f>+'[1]all(net trust &amp;WF) (2)'!J82</f>
        <v>124919</v>
      </c>
      <c r="J45" s="11">
        <f>+'[1]all(net trust &amp;WF) (2)'!N82</f>
        <v>100181.80800000002</v>
      </c>
      <c r="K45" s="11">
        <f>+'[1]all(net trust &amp;WF) (2)'!O82</f>
        <v>35872.357000000018</v>
      </c>
      <c r="L45" s="11">
        <f t="shared" si="5"/>
        <v>348698.16500000004</v>
      </c>
      <c r="M45" s="11">
        <f t="shared" si="2"/>
        <v>531</v>
      </c>
      <c r="N45" s="11">
        <f t="shared" si="2"/>
        <v>1798</v>
      </c>
      <c r="O45" s="11">
        <f t="shared" si="2"/>
        <v>10413.022999999928</v>
      </c>
      <c r="P45" s="11">
        <f t="shared" si="2"/>
        <v>2364.158000000054</v>
      </c>
      <c r="Q45" s="11">
        <f t="shared" si="6"/>
        <v>15106.180999999982</v>
      </c>
      <c r="R45" s="17">
        <f t="shared" si="3"/>
        <v>99.398341189267583</v>
      </c>
      <c r="S45" s="17">
        <f t="shared" si="3"/>
        <v>98.581090145757869</v>
      </c>
      <c r="T45" s="17">
        <f t="shared" si="3"/>
        <v>90.584530121484676</v>
      </c>
      <c r="U45" s="17">
        <f t="shared" si="3"/>
        <v>93.817014965929687</v>
      </c>
      <c r="V45" s="17">
        <f t="shared" si="3"/>
        <v>95.847718377723837</v>
      </c>
      <c r="X45" s="7" t="b">
        <f>+C45='[1]NCA RELEASES (2)'!F82</f>
        <v>1</v>
      </c>
      <c r="Y45" s="7" t="b">
        <f>+D45='[1]NCA RELEASES (2)'!J82</f>
        <v>1</v>
      </c>
      <c r="Z45" s="7" t="b">
        <f>+E45='[1]NCA RELEASES (2)'!N82</f>
        <v>1</v>
      </c>
      <c r="AA45" s="7" t="b">
        <f>+F45='[1]NCA RELEASES (2)'!O82</f>
        <v>1</v>
      </c>
      <c r="AB45" s="7" t="b">
        <f>+G45='[1]NCA RELEASES (2)'!O40</f>
        <v>1</v>
      </c>
      <c r="AC45" s="7" t="b">
        <f>+H45='[1]all(net trust &amp;WF) (2)'!F82</f>
        <v>1</v>
      </c>
      <c r="AD45" s="7" t="b">
        <f>+I45='[1]all(net trust &amp;WF) (2)'!J82</f>
        <v>1</v>
      </c>
      <c r="AE45" s="7" t="b">
        <f>+J45='[1]all(net trust &amp;WF) (2)'!N82</f>
        <v>1</v>
      </c>
      <c r="AF45" s="7" t="b">
        <f>+K45='[1]all(net trust &amp;WF) (2)'!O82</f>
        <v>1</v>
      </c>
      <c r="AG45" s="7" t="b">
        <f>+L45='[1]all(net trust &amp;WF) (2)'!O40</f>
        <v>1</v>
      </c>
    </row>
    <row r="46" spans="1:34" x14ac:dyDescent="0.2">
      <c r="C46" s="11"/>
      <c r="D46" s="11"/>
      <c r="E46" s="11"/>
      <c r="F46" s="11"/>
      <c r="G46" s="11"/>
      <c r="H46" s="11"/>
      <c r="I46" s="11"/>
      <c r="J46" s="11"/>
      <c r="K46" s="11"/>
      <c r="L46" s="11"/>
      <c r="M46" s="11"/>
      <c r="N46" s="11"/>
      <c r="O46" s="11"/>
      <c r="P46" s="11"/>
      <c r="Q46" s="11"/>
      <c r="R46" s="17"/>
      <c r="S46" s="17"/>
      <c r="T46" s="17"/>
      <c r="U46" s="17"/>
      <c r="V46" s="17"/>
    </row>
    <row r="47" spans="1:34" ht="15" x14ac:dyDescent="0.35">
      <c r="A47" s="6" t="s">
        <v>68</v>
      </c>
      <c r="C47" s="18">
        <f t="shared" ref="C47:Q47" si="7">SUM(C49:C51)</f>
        <v>134442579</v>
      </c>
      <c r="D47" s="18">
        <f t="shared" si="7"/>
        <v>135177166</v>
      </c>
      <c r="E47" s="18">
        <f t="shared" si="7"/>
        <v>147548218.20699996</v>
      </c>
      <c r="F47" s="18">
        <f>SUM(F49:F51)</f>
        <v>40678268.410000063</v>
      </c>
      <c r="G47" s="18">
        <f t="shared" si="7"/>
        <v>457846231.61700004</v>
      </c>
      <c r="H47" s="18">
        <f t="shared" si="7"/>
        <v>134391650</v>
      </c>
      <c r="I47" s="18">
        <f t="shared" si="7"/>
        <v>133084872</v>
      </c>
      <c r="J47" s="18">
        <f t="shared" si="7"/>
        <v>148273671.80999997</v>
      </c>
      <c r="K47" s="18">
        <f>SUM(K49:K51)</f>
        <v>37975284.772000037</v>
      </c>
      <c r="L47" s="18">
        <f t="shared" si="7"/>
        <v>453725478.58200002</v>
      </c>
      <c r="M47" s="18">
        <f t="shared" si="7"/>
        <v>50929</v>
      </c>
      <c r="N47" s="18">
        <f t="shared" si="7"/>
        <v>2092294</v>
      </c>
      <c r="O47" s="18">
        <f t="shared" si="7"/>
        <v>-725453.60300000012</v>
      </c>
      <c r="P47" s="18">
        <f>SUM(P49:P51)</f>
        <v>2702983.6380000263</v>
      </c>
      <c r="Q47" s="18">
        <f t="shared" si="7"/>
        <v>4120753.0350000262</v>
      </c>
      <c r="R47" s="17">
        <f>+H47/C47*100</f>
        <v>99.962118400004812</v>
      </c>
      <c r="S47" s="17">
        <f>+I47/D47*100</f>
        <v>98.452183854779136</v>
      </c>
      <c r="T47" s="17">
        <f>+J47/E47*100</f>
        <v>100.49167222201372</v>
      </c>
      <c r="U47" s="17">
        <f>+K47/F47*100</f>
        <v>93.355214605606122</v>
      </c>
      <c r="V47" s="17">
        <f>+L47/G47*100</f>
        <v>99.099970088113082</v>
      </c>
    </row>
    <row r="48" spans="1:34" x14ac:dyDescent="0.2">
      <c r="C48" s="11"/>
      <c r="D48" s="11"/>
      <c r="E48" s="11"/>
      <c r="F48" s="11"/>
      <c r="G48" s="11"/>
      <c r="H48" s="11"/>
      <c r="I48" s="11"/>
      <c r="J48" s="11"/>
      <c r="K48" s="11"/>
      <c r="L48" s="11"/>
      <c r="M48" s="11"/>
      <c r="N48" s="11"/>
      <c r="O48" s="11"/>
      <c r="P48" s="11"/>
      <c r="Q48" s="11"/>
      <c r="R48" s="17"/>
      <c r="S48" s="17"/>
      <c r="T48" s="17"/>
      <c r="U48" s="17"/>
      <c r="V48" s="17"/>
    </row>
    <row r="49" spans="1:33" x14ac:dyDescent="0.2">
      <c r="B49" s="6" t="s">
        <v>69</v>
      </c>
      <c r="C49" s="11">
        <f>+'[1]NCA RELEASES (2)'!F84</f>
        <v>19510269</v>
      </c>
      <c r="D49" s="11">
        <f>+'[1]NCA RELEASES (2)'!J84</f>
        <v>25834344</v>
      </c>
      <c r="E49" s="11">
        <f>+'[1]NCA RELEASES (2)'!N84</f>
        <v>46575737.417999998</v>
      </c>
      <c r="F49" s="11">
        <f>+'[1]NCA RELEASES (2)'!O84</f>
        <v>4202764.2269999981</v>
      </c>
      <c r="G49" s="11">
        <f>SUM(C49:F49)</f>
        <v>96123114.644999996</v>
      </c>
      <c r="H49" s="11">
        <f>+'[1]all(net trust &amp;WF) (2)'!F84</f>
        <v>19510269</v>
      </c>
      <c r="I49" s="11">
        <f>+'[1]all(net trust &amp;WF) (2)'!J84</f>
        <v>25645651</v>
      </c>
      <c r="J49" s="11">
        <f>+'[1]all(net trust &amp;WF) (2)'!N84</f>
        <v>46353079.415999994</v>
      </c>
      <c r="K49" s="11">
        <f>+'[1]all(net trust &amp;WF) (2)'!O84</f>
        <v>1789692.9750000089</v>
      </c>
      <c r="L49" s="11">
        <f>SUM(H49:K49)</f>
        <v>93298692.391000003</v>
      </c>
      <c r="M49" s="11">
        <f>+C49-H49</f>
        <v>0</v>
      </c>
      <c r="N49" s="11">
        <f>+D49-I49</f>
        <v>188693</v>
      </c>
      <c r="O49" s="11">
        <f>+E49-J49</f>
        <v>222658.00200000405</v>
      </c>
      <c r="P49" s="11">
        <f>+F49-K49</f>
        <v>2413071.2519999892</v>
      </c>
      <c r="Q49" s="11">
        <f>SUM(M49:P49)</f>
        <v>2824422.2539999932</v>
      </c>
      <c r="R49" s="17">
        <f>+H49/C49*100</f>
        <v>100</v>
      </c>
      <c r="S49" s="17">
        <f>+I49/D49*100</f>
        <v>99.269604058845076</v>
      </c>
      <c r="T49" s="17">
        <f>+J49/E49*100</f>
        <v>99.521944226021091</v>
      </c>
      <c r="U49" s="17">
        <f>+K49/F49*100</f>
        <v>42.583711060982381</v>
      </c>
      <c r="V49" s="17">
        <f>+L49/G49*100</f>
        <v>97.061661740330521</v>
      </c>
      <c r="X49" s="7" t="b">
        <f>+C49='[1]NCA RELEASES (2)'!F84</f>
        <v>1</v>
      </c>
      <c r="Y49" s="7" t="b">
        <f>+D49='[1]NCA RELEASES (2)'!J84</f>
        <v>1</v>
      </c>
      <c r="Z49" s="7" t="b">
        <f>+E49='[1]NCA RELEASES (2)'!N84</f>
        <v>1</v>
      </c>
      <c r="AA49" s="7" t="b">
        <f>+F49='[1]NCA RELEASES (2)'!O84</f>
        <v>1</v>
      </c>
      <c r="AB49" s="7" t="b">
        <f>+G49='[1]NCA RELEASES (2)'!O42</f>
        <v>1</v>
      </c>
      <c r="AC49" s="7" t="b">
        <f>+H49='[1]all(net trust &amp;WF) (2)'!F84</f>
        <v>1</v>
      </c>
      <c r="AD49" s="7" t="b">
        <f>+I49='[1]all(net trust &amp;WF) (2)'!J84</f>
        <v>1</v>
      </c>
      <c r="AE49" s="7" t="b">
        <f>+J49='[1]all(net trust &amp;WF) (2)'!N84</f>
        <v>1</v>
      </c>
      <c r="AF49" s="7" t="b">
        <f>+K49='[1]all(net trust &amp;WF) (2)'!O84</f>
        <v>1</v>
      </c>
      <c r="AG49" s="7" t="b">
        <f>+L49='[1]all(net trust &amp;WF) (2)'!O42</f>
        <v>1</v>
      </c>
    </row>
    <row r="50" spans="1:33" ht="14.25" x14ac:dyDescent="0.2">
      <c r="B50" s="6" t="s">
        <v>70</v>
      </c>
      <c r="C50" s="11"/>
      <c r="D50" s="11"/>
      <c r="E50" s="11"/>
      <c r="F50" s="11"/>
      <c r="G50" s="11"/>
      <c r="H50" s="11"/>
      <c r="I50" s="11"/>
      <c r="J50" s="11"/>
      <c r="K50" s="11"/>
      <c r="L50" s="11"/>
      <c r="M50" s="11"/>
      <c r="N50" s="11"/>
      <c r="O50" s="11"/>
      <c r="P50" s="11"/>
      <c r="Q50" s="11"/>
      <c r="R50" s="17"/>
      <c r="S50" s="17"/>
      <c r="T50" s="17"/>
      <c r="U50" s="17"/>
      <c r="V50" s="17"/>
    </row>
    <row r="51" spans="1:33" ht="14.25" x14ac:dyDescent="0.2">
      <c r="B51" s="6" t="s">
        <v>71</v>
      </c>
      <c r="C51" s="11">
        <f>+'[1]NCA RELEASES (2)'!F85+'[1]NCA RELEASES (2)'!F86</f>
        <v>114932310</v>
      </c>
      <c r="D51" s="11">
        <f>+'[1]NCA RELEASES (2)'!J85+'[1]NCA RELEASES (2)'!J86</f>
        <v>109342822</v>
      </c>
      <c r="E51" s="11">
        <f>+'[1]NCA RELEASES (2)'!N85+'[1]NCA RELEASES (2)'!N86</f>
        <v>100972480.78899997</v>
      </c>
      <c r="F51" s="11">
        <f>+'[1]NCA RELEASES (2)'!O85+'[1]NCA RELEASES (2)'!O86</f>
        <v>36475504.183000065</v>
      </c>
      <c r="G51" s="11">
        <f>SUM(C51:F51)</f>
        <v>361723116.97200006</v>
      </c>
      <c r="H51" s="11">
        <f>+'[1]all(net trust &amp;WF) (2)'!F85+'[1]all(net trust &amp;WF) (2)'!F86</f>
        <v>114881381</v>
      </c>
      <c r="I51" s="11">
        <f>+'[1]all(net trust &amp;WF) (2)'!J85+'[1]all(net trust &amp;WF) (2)'!J86</f>
        <v>107439221</v>
      </c>
      <c r="J51" s="11">
        <f>+'[1]all(net trust &amp;WF) (2)'!N85+'[1]all(net trust &amp;WF) (2)'!N86</f>
        <v>101920592.39399998</v>
      </c>
      <c r="K51" s="11">
        <f>+'[1]all(net trust &amp;WF) (2)'!O85+'[1]all(net trust &amp;WF) (2)'!O86</f>
        <v>36185591.797000028</v>
      </c>
      <c r="L51" s="11">
        <f>SUM(H51:K51)</f>
        <v>360426786.19100004</v>
      </c>
      <c r="M51" s="11">
        <f t="shared" ref="M51:P52" si="8">+C51-H51</f>
        <v>50929</v>
      </c>
      <c r="N51" s="11">
        <f t="shared" si="8"/>
        <v>1903601</v>
      </c>
      <c r="O51" s="11">
        <f t="shared" si="8"/>
        <v>-948111.60500000417</v>
      </c>
      <c r="P51" s="11">
        <f t="shared" si="8"/>
        <v>289912.38600003719</v>
      </c>
      <c r="Q51" s="11">
        <f>SUM(M51:P51)</f>
        <v>1296330.781000033</v>
      </c>
      <c r="R51" s="17">
        <f t="shared" ref="R51:V52" si="9">+H51/C51*100</f>
        <v>99.955687830515188</v>
      </c>
      <c r="S51" s="17">
        <f t="shared" si="9"/>
        <v>98.25905261526907</v>
      </c>
      <c r="T51" s="17">
        <f t="shared" si="9"/>
        <v>100.93898020291414</v>
      </c>
      <c r="U51" s="17">
        <f t="shared" si="9"/>
        <v>99.205186076262237</v>
      </c>
      <c r="V51" s="17">
        <f t="shared" si="9"/>
        <v>99.641623462760236</v>
      </c>
      <c r="X51" s="7" t="b">
        <f>+C51='[1]NCA RELEASES (2)'!F85+'[1]NCA RELEASES (2)'!F86</f>
        <v>1</v>
      </c>
      <c r="Y51" s="7" t="b">
        <f>+D51='[1]NCA RELEASES (2)'!J85+'[1]NCA RELEASES (2)'!J86</f>
        <v>1</v>
      </c>
      <c r="Z51" s="7" t="b">
        <f>+E51='[1]NCA RELEASES (2)'!N85+'[1]NCA RELEASES (2)'!N86</f>
        <v>1</v>
      </c>
      <c r="AA51" s="7" t="b">
        <f>+F51='[1]NCA RELEASES (2)'!O85+'[1]NCA RELEASES (2)'!O86</f>
        <v>1</v>
      </c>
      <c r="AB51" s="7" t="b">
        <f>+G51='[1]NCA RELEASES (2)'!O44+'[1]NCA RELEASES (2)'!O43</f>
        <v>1</v>
      </c>
      <c r="AC51" s="7" t="b">
        <f>+H51='[1]all(net trust &amp;WF) (2)'!F85+'[1]all(net trust &amp;WF) (2)'!F86</f>
        <v>1</v>
      </c>
      <c r="AD51" s="7" t="b">
        <f>+I51='[1]all(net trust &amp;WF) (2)'!J85+'[1]all(net trust &amp;WF) (2)'!J86</f>
        <v>1</v>
      </c>
      <c r="AE51" s="7" t="b">
        <f>+J51='[1]all(net trust &amp;WF) (2)'!N85+'[1]all(net trust &amp;WF) (2)'!N86</f>
        <v>1</v>
      </c>
      <c r="AF51" s="7" t="b">
        <f>+K51='[1]all(net trust &amp;WF) (2)'!O85+'[1]all(net trust &amp;WF) (2)'!O86</f>
        <v>1</v>
      </c>
      <c r="AG51" s="7" t="b">
        <f>+L51='[1]all(net trust &amp;WF) (2)'!O43+'[1]all(net trust &amp;WF) (2)'!O44</f>
        <v>1</v>
      </c>
    </row>
    <row r="52" spans="1:33" ht="26.25" customHeight="1" x14ac:dyDescent="0.2">
      <c r="B52" s="21" t="s">
        <v>72</v>
      </c>
      <c r="C52" s="11">
        <f>+'[1]NCA RELEASES (2)'!F86</f>
        <v>251</v>
      </c>
      <c r="D52" s="11">
        <f>+'[1]NCA RELEASES (2)'!J86</f>
        <v>773218</v>
      </c>
      <c r="E52" s="11">
        <f>+'[1]NCA RELEASES (2)'!N86</f>
        <v>555993.14800000004</v>
      </c>
      <c r="F52" s="11">
        <f>+'[1]NCA RELEASES (2)'!O86</f>
        <v>146913.11400000006</v>
      </c>
      <c r="G52" s="11">
        <f>SUM(C52:F52)</f>
        <v>1476375.2620000001</v>
      </c>
      <c r="H52" s="11">
        <f>+'[1]all(net trust &amp;WF) (2)'!F86</f>
        <v>231</v>
      </c>
      <c r="I52" s="11">
        <f>+'[1]all(net trust &amp;WF) (2)'!J86</f>
        <v>773114</v>
      </c>
      <c r="J52" s="11">
        <f>+'[1]all(net trust &amp;WF) (2)'!N86</f>
        <v>556116.527</v>
      </c>
      <c r="K52" s="11">
        <f>+'[1]all(net trust &amp;WF) (2)'!O86</f>
        <v>146879.56300000008</v>
      </c>
      <c r="L52" s="11">
        <f>SUM(H52:K52)</f>
        <v>1476341.09</v>
      </c>
      <c r="M52" s="11">
        <f t="shared" si="8"/>
        <v>20</v>
      </c>
      <c r="N52" s="11">
        <f t="shared" si="8"/>
        <v>104</v>
      </c>
      <c r="O52" s="11">
        <f t="shared" si="8"/>
        <v>-123.37899999995716</v>
      </c>
      <c r="P52" s="11">
        <f t="shared" si="8"/>
        <v>33.550999999977648</v>
      </c>
      <c r="Q52" s="11">
        <f>SUM(M52:P52)</f>
        <v>34.172000000020489</v>
      </c>
      <c r="R52" s="17">
        <f t="shared" si="9"/>
        <v>92.031872509960152</v>
      </c>
      <c r="S52" s="17">
        <f t="shared" si="9"/>
        <v>99.98654971819073</v>
      </c>
      <c r="T52" s="17">
        <f t="shared" si="9"/>
        <v>100.02219074109884</v>
      </c>
      <c r="U52" s="17">
        <f t="shared" si="9"/>
        <v>99.977162692229115</v>
      </c>
      <c r="V52" s="17">
        <f t="shared" si="9"/>
        <v>99.997685412314908</v>
      </c>
      <c r="X52" s="7" t="b">
        <f>+C52='[1]NCA RELEASES (2)'!F86</f>
        <v>1</v>
      </c>
      <c r="Y52" s="7" t="b">
        <f>+D52='[1]NCA RELEASES (2)'!J86</f>
        <v>1</v>
      </c>
      <c r="Z52" s="7" t="b">
        <f>+E52='[1]NCA RELEASES (2)'!N86</f>
        <v>1</v>
      </c>
      <c r="AA52" s="7" t="b">
        <f>+F52='[1]NCA RELEASES (2)'!O86</f>
        <v>1</v>
      </c>
      <c r="AB52" s="7" t="b">
        <f>+G52='[1]NCA RELEASES (2)'!O44</f>
        <v>1</v>
      </c>
      <c r="AC52" s="7" t="b">
        <f>+H52='[1]all(net trust &amp;WF) (2)'!F86</f>
        <v>1</v>
      </c>
      <c r="AD52" s="7" t="b">
        <f>+I52='[1]all(net trust &amp;WF) (2)'!J86</f>
        <v>1</v>
      </c>
      <c r="AE52" s="7" t="b">
        <f>+J52='[1]all(net trust &amp;WF) (2)'!N86</f>
        <v>1</v>
      </c>
      <c r="AF52" s="7" t="b">
        <f>+K52='[1]all(net trust &amp;WF) (2)'!O86</f>
        <v>1</v>
      </c>
      <c r="AG52" s="7" t="b">
        <f>+L52='[1]all(net trust &amp;WF) (2)'!O44</f>
        <v>1</v>
      </c>
    </row>
    <row r="53" spans="1:33" x14ac:dyDescent="0.2">
      <c r="C53" s="11"/>
      <c r="D53" s="11"/>
      <c r="E53" s="11"/>
      <c r="F53" s="11"/>
      <c r="G53" s="11"/>
      <c r="H53" s="11"/>
      <c r="I53" s="11"/>
      <c r="J53" s="11"/>
      <c r="K53" s="11"/>
      <c r="L53" s="11"/>
      <c r="M53" s="11"/>
      <c r="N53" s="11"/>
      <c r="O53" s="11"/>
      <c r="P53" s="11"/>
      <c r="Q53" s="11"/>
      <c r="R53" s="22"/>
      <c r="S53" s="22"/>
      <c r="T53" s="22"/>
      <c r="U53" s="22"/>
      <c r="V53" s="22"/>
    </row>
    <row r="54" spans="1:33" x14ac:dyDescent="0.2">
      <c r="C54" s="11"/>
      <c r="D54" s="11"/>
      <c r="E54" s="11"/>
      <c r="F54" s="11"/>
      <c r="G54" s="11"/>
      <c r="H54" s="11"/>
      <c r="I54" s="11"/>
      <c r="J54" s="11"/>
      <c r="K54" s="11"/>
      <c r="L54" s="11"/>
      <c r="M54" s="11"/>
      <c r="N54" s="11"/>
      <c r="O54" s="11"/>
      <c r="P54" s="11"/>
      <c r="Q54" s="11"/>
      <c r="R54" s="22"/>
      <c r="S54" s="22"/>
      <c r="T54" s="22"/>
      <c r="U54" s="22"/>
      <c r="V54" s="22"/>
    </row>
    <row r="55" spans="1:33" x14ac:dyDescent="0.2">
      <c r="A55" s="23"/>
      <c r="B55" s="23"/>
      <c r="C55" s="24"/>
      <c r="D55" s="24"/>
      <c r="E55" s="24"/>
      <c r="F55" s="24"/>
      <c r="G55" s="24"/>
      <c r="H55" s="24"/>
      <c r="I55" s="24"/>
      <c r="J55" s="24"/>
      <c r="K55" s="24"/>
      <c r="L55" s="24"/>
      <c r="M55" s="24"/>
      <c r="N55" s="24"/>
      <c r="O55" s="24"/>
      <c r="P55" s="24"/>
      <c r="Q55" s="24"/>
      <c r="R55" s="25"/>
      <c r="S55" s="25"/>
      <c r="T55" s="25"/>
      <c r="U55" s="25"/>
      <c r="V55" s="25"/>
    </row>
    <row r="56" spans="1:33" x14ac:dyDescent="0.2">
      <c r="A56" s="26"/>
      <c r="B56" s="26"/>
      <c r="C56" s="27"/>
      <c r="D56" s="27"/>
      <c r="E56" s="27"/>
      <c r="F56" s="27"/>
      <c r="G56" s="27"/>
      <c r="H56" s="27"/>
      <c r="I56" s="27"/>
      <c r="J56" s="27"/>
      <c r="K56" s="27"/>
      <c r="L56" s="27"/>
      <c r="M56" s="27"/>
      <c r="N56" s="27"/>
      <c r="O56" s="27"/>
      <c r="P56" s="27"/>
      <c r="Q56" s="27"/>
      <c r="R56" s="28"/>
      <c r="S56" s="28"/>
      <c r="T56" s="28"/>
      <c r="U56" s="28"/>
      <c r="V56" s="28"/>
    </row>
    <row r="57" spans="1:33" ht="12.75" customHeight="1" x14ac:dyDescent="0.2">
      <c r="A57" s="26" t="s">
        <v>73</v>
      </c>
      <c r="B57" s="29" t="s">
        <v>74</v>
      </c>
      <c r="C57" s="29"/>
      <c r="D57" s="29"/>
      <c r="E57" s="29"/>
      <c r="F57" s="29"/>
      <c r="G57" s="27"/>
      <c r="H57" s="27"/>
      <c r="I57" s="27"/>
      <c r="J57" s="27"/>
      <c r="K57" s="27"/>
      <c r="L57" s="30"/>
      <c r="M57" s="30"/>
      <c r="N57" s="30"/>
    </row>
    <row r="58" spans="1:33" ht="12.75" customHeight="1" x14ac:dyDescent="0.2">
      <c r="A58" s="26" t="s">
        <v>75</v>
      </c>
      <c r="B58" s="29" t="s">
        <v>76</v>
      </c>
      <c r="C58" s="29"/>
      <c r="D58" s="29"/>
      <c r="E58" s="29"/>
      <c r="F58" s="29"/>
      <c r="G58" s="27"/>
      <c r="H58" s="27"/>
      <c r="I58" s="27"/>
      <c r="J58" s="27"/>
      <c r="K58" s="27"/>
      <c r="L58" s="30"/>
      <c r="M58" s="30"/>
      <c r="N58" s="30"/>
    </row>
    <row r="59" spans="1:33" x14ac:dyDescent="0.2">
      <c r="A59" s="26" t="s">
        <v>77</v>
      </c>
      <c r="B59" s="26" t="s">
        <v>78</v>
      </c>
      <c r="C59" s="27"/>
      <c r="D59" s="27"/>
      <c r="E59" s="27"/>
      <c r="F59" s="27"/>
      <c r="G59" s="27"/>
      <c r="H59" s="27"/>
      <c r="I59" s="27"/>
      <c r="J59" s="27"/>
      <c r="K59" s="27"/>
      <c r="L59" s="30"/>
      <c r="M59" s="30"/>
      <c r="N59" s="30"/>
    </row>
    <row r="60" spans="1:33" x14ac:dyDescent="0.2">
      <c r="A60" s="26" t="s">
        <v>79</v>
      </c>
      <c r="B60" s="26" t="s">
        <v>80</v>
      </c>
      <c r="C60" s="27"/>
      <c r="D60" s="27"/>
      <c r="E60" s="27"/>
      <c r="F60" s="27"/>
      <c r="G60" s="27"/>
      <c r="H60" s="27"/>
      <c r="I60" s="27"/>
      <c r="J60" s="27"/>
      <c r="K60" s="27"/>
      <c r="L60" s="30"/>
      <c r="M60" s="30"/>
      <c r="N60" s="30"/>
    </row>
    <row r="61" spans="1:33" x14ac:dyDescent="0.2">
      <c r="A61" s="26" t="s">
        <v>81</v>
      </c>
      <c r="B61" s="26" t="s">
        <v>82</v>
      </c>
      <c r="C61" s="27"/>
      <c r="D61" s="27"/>
      <c r="E61" s="27"/>
      <c r="F61" s="27"/>
      <c r="G61" s="27"/>
      <c r="H61" s="27"/>
      <c r="I61" s="27"/>
      <c r="J61" s="27"/>
      <c r="K61" s="27"/>
      <c r="L61" s="30"/>
      <c r="M61" s="30"/>
      <c r="N61" s="30"/>
    </row>
    <row r="62" spans="1:33" x14ac:dyDescent="0.2">
      <c r="A62" s="26" t="s">
        <v>83</v>
      </c>
      <c r="B62" s="26" t="s">
        <v>84</v>
      </c>
      <c r="C62" s="27"/>
      <c r="D62" s="27"/>
      <c r="E62" s="27"/>
      <c r="F62" s="27"/>
      <c r="G62" s="27"/>
      <c r="H62" s="27"/>
      <c r="I62" s="27"/>
      <c r="J62" s="27"/>
      <c r="K62" s="27"/>
      <c r="L62" s="30"/>
      <c r="M62" s="30"/>
      <c r="N62" s="30"/>
    </row>
    <row r="63" spans="1:33" x14ac:dyDescent="0.2">
      <c r="A63" s="26" t="s">
        <v>85</v>
      </c>
      <c r="B63" s="26" t="s">
        <v>86</v>
      </c>
      <c r="C63" s="27"/>
      <c r="D63" s="27"/>
      <c r="E63" s="27"/>
      <c r="F63" s="27"/>
      <c r="G63" s="27"/>
      <c r="H63" s="27"/>
      <c r="I63" s="27"/>
      <c r="J63" s="27"/>
      <c r="K63" s="27"/>
      <c r="L63" s="30"/>
      <c r="M63" s="30"/>
      <c r="N63" s="30"/>
    </row>
    <row r="64" spans="1:33" x14ac:dyDescent="0.2">
      <c r="A64" s="26" t="s">
        <v>87</v>
      </c>
      <c r="B64" s="26" t="s">
        <v>88</v>
      </c>
      <c r="C64" s="11"/>
      <c r="D64" s="11"/>
      <c r="E64" s="11"/>
      <c r="F64" s="11"/>
      <c r="G64" s="27"/>
      <c r="H64" s="27"/>
      <c r="I64" s="27"/>
      <c r="J64" s="27"/>
      <c r="K64" s="27"/>
      <c r="L64" s="30"/>
      <c r="M64" s="30"/>
      <c r="N64" s="30"/>
    </row>
    <row r="65" spans="1:17" x14ac:dyDescent="0.2">
      <c r="A65" s="26"/>
      <c r="B65" s="26"/>
      <c r="C65" s="11"/>
      <c r="D65" s="11"/>
      <c r="E65" s="11"/>
      <c r="F65" s="11"/>
      <c r="G65" s="11"/>
      <c r="H65" s="11"/>
      <c r="I65" s="11"/>
      <c r="J65" s="11"/>
      <c r="K65" s="11"/>
      <c r="L65" s="11"/>
      <c r="M65" s="11"/>
      <c r="N65" s="11"/>
      <c r="O65" s="11"/>
      <c r="P65" s="11"/>
      <c r="Q65" s="11"/>
    </row>
    <row r="66" spans="1:17" x14ac:dyDescent="0.2">
      <c r="C66" s="11">
        <f>+C8-'[1]NCA RELEASES (2)'!F87</f>
        <v>0</v>
      </c>
      <c r="D66" s="11">
        <f>+D8-'[1]NCA RELEASES (2)'!J87</f>
        <v>0</v>
      </c>
      <c r="E66" s="11">
        <f>+E8-'[1]NCA RELEASES (2)'!N87</f>
        <v>0</v>
      </c>
      <c r="F66" s="11">
        <f>+F8-'[1]NCA RELEASES (2)'!O87</f>
        <v>0</v>
      </c>
      <c r="G66" s="11">
        <f>+G8-'[1]NCA RELEASES (2)'!O45</f>
        <v>0</v>
      </c>
      <c r="H66" s="11">
        <f>+H8-'[1]all(net trust &amp;WF) (2)'!F87</f>
        <v>0</v>
      </c>
      <c r="I66" s="11">
        <f>+I8-'[1]all(net trust &amp;WF) (2)'!J87</f>
        <v>0</v>
      </c>
      <c r="J66" s="11">
        <f>+J8-'[1]all(net trust &amp;WF) (2)'!N87</f>
        <v>0</v>
      </c>
      <c r="K66" s="11">
        <f>+K8-'[1]all(net trust &amp;WF) (2)'!O87</f>
        <v>0</v>
      </c>
      <c r="L66" s="11">
        <f>+L8-'[1]all(net trust &amp;WF) (2)'!O45</f>
        <v>0</v>
      </c>
      <c r="M66" s="11"/>
      <c r="N66" s="11"/>
      <c r="O66" s="11"/>
      <c r="P66" s="11"/>
      <c r="Q66" s="11"/>
    </row>
    <row r="67" spans="1:17" x14ac:dyDescent="0.2">
      <c r="C67" s="11"/>
      <c r="D67" s="11"/>
      <c r="E67" s="11"/>
      <c r="F67" s="11"/>
      <c r="G67" s="11"/>
      <c r="H67" s="11"/>
      <c r="I67" s="11"/>
      <c r="J67" s="11"/>
      <c r="K67" s="11"/>
      <c r="L67" s="11"/>
      <c r="M67" s="11"/>
      <c r="N67" s="11"/>
      <c r="O67" s="11"/>
      <c r="P67" s="11"/>
      <c r="Q67" s="11"/>
    </row>
    <row r="68" spans="1:17" x14ac:dyDescent="0.2">
      <c r="C68" s="11"/>
      <c r="D68" s="11"/>
      <c r="E68" s="11"/>
      <c r="F68" s="11"/>
      <c r="G68" s="11"/>
      <c r="H68" s="11"/>
      <c r="I68" s="11"/>
      <c r="J68" s="11"/>
      <c r="K68" s="11"/>
      <c r="L68" s="11"/>
      <c r="M68" s="11"/>
      <c r="N68" s="11"/>
      <c r="O68" s="11"/>
      <c r="P68" s="11"/>
      <c r="Q68" s="11"/>
    </row>
    <row r="69" spans="1:17" x14ac:dyDescent="0.2">
      <c r="C69" s="11"/>
      <c r="D69" s="11"/>
      <c r="E69" s="11"/>
      <c r="F69" s="11"/>
      <c r="G69" s="11"/>
      <c r="H69" s="11"/>
      <c r="I69" s="11"/>
      <c r="J69" s="11"/>
      <c r="K69" s="11"/>
      <c r="L69" s="11"/>
      <c r="M69" s="11"/>
      <c r="N69" s="11"/>
      <c r="O69" s="11"/>
      <c r="P69" s="11"/>
      <c r="Q69" s="11"/>
    </row>
    <row r="70" spans="1:17" x14ac:dyDescent="0.2">
      <c r="C70" s="11"/>
      <c r="D70" s="11"/>
      <c r="E70" s="11"/>
      <c r="F70" s="11"/>
      <c r="G70" s="11"/>
      <c r="H70" s="11"/>
      <c r="I70" s="11"/>
      <c r="J70" s="11"/>
      <c r="K70" s="11"/>
      <c r="L70" s="11"/>
      <c r="M70" s="11"/>
      <c r="N70" s="11"/>
      <c r="O70" s="11"/>
      <c r="P70" s="11"/>
      <c r="Q70" s="11"/>
    </row>
    <row r="71" spans="1:17" x14ac:dyDescent="0.2">
      <c r="C71" s="11"/>
      <c r="D71" s="11"/>
      <c r="E71" s="11"/>
      <c r="F71" s="11"/>
      <c r="G71" s="11"/>
      <c r="H71" s="11"/>
      <c r="I71" s="11"/>
      <c r="J71" s="11"/>
      <c r="K71" s="11"/>
      <c r="L71" s="11"/>
      <c r="M71" s="11"/>
      <c r="N71" s="11"/>
      <c r="O71" s="11"/>
      <c r="P71" s="11"/>
      <c r="Q71" s="11"/>
    </row>
    <row r="72" spans="1:17" x14ac:dyDescent="0.2">
      <c r="C72" s="11"/>
      <c r="D72" s="11"/>
      <c r="E72" s="11"/>
      <c r="F72" s="11"/>
      <c r="G72" s="11"/>
      <c r="H72" s="11"/>
      <c r="I72" s="11"/>
      <c r="J72" s="11"/>
      <c r="K72" s="11"/>
      <c r="L72" s="11"/>
      <c r="M72" s="11"/>
      <c r="N72" s="11"/>
      <c r="O72" s="11"/>
      <c r="P72" s="11"/>
      <c r="Q72" s="11"/>
    </row>
    <row r="73" spans="1:17" x14ac:dyDescent="0.2">
      <c r="C73" s="11"/>
      <c r="D73" s="11"/>
      <c r="E73" s="11"/>
      <c r="F73" s="11"/>
      <c r="G73" s="11"/>
      <c r="H73" s="11"/>
      <c r="I73" s="11"/>
      <c r="J73" s="11"/>
      <c r="K73" s="11"/>
      <c r="L73" s="11"/>
      <c r="M73" s="11"/>
      <c r="N73" s="11"/>
      <c r="O73" s="11"/>
      <c r="P73" s="11"/>
      <c r="Q73" s="11"/>
    </row>
    <row r="74" spans="1:17" x14ac:dyDescent="0.2">
      <c r="C74" s="11"/>
      <c r="D74" s="11"/>
      <c r="E74" s="11"/>
      <c r="F74" s="11"/>
      <c r="G74" s="11"/>
      <c r="H74" s="11"/>
      <c r="I74" s="11"/>
      <c r="J74" s="11"/>
      <c r="K74" s="11"/>
      <c r="L74" s="11"/>
      <c r="M74" s="11"/>
      <c r="N74" s="11"/>
      <c r="O74" s="11"/>
      <c r="P74" s="11"/>
      <c r="Q74" s="11"/>
    </row>
    <row r="75" spans="1:17" x14ac:dyDescent="0.2">
      <c r="C75" s="11"/>
      <c r="D75" s="11"/>
      <c r="E75" s="11"/>
      <c r="F75" s="11"/>
      <c r="G75" s="11"/>
      <c r="H75" s="11"/>
      <c r="I75" s="11"/>
      <c r="J75" s="11"/>
      <c r="K75" s="11"/>
      <c r="L75" s="11"/>
      <c r="M75" s="11"/>
      <c r="N75" s="11"/>
      <c r="O75" s="11"/>
      <c r="P75" s="11"/>
      <c r="Q75" s="11"/>
    </row>
  </sheetData>
  <mergeCells count="5">
    <mergeCell ref="A5:B6"/>
    <mergeCell ref="C5:G5"/>
    <mergeCell ref="H5:L5"/>
    <mergeCell ref="M5:Q5"/>
    <mergeCell ref="R5:V5"/>
  </mergeCells>
  <pageMargins left="0.22" right="0.2" top="0.53" bottom="0.48" header="0.3" footer="0.17"/>
  <pageSetup paperSize="9" scale="5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65"/>
  <sheetViews>
    <sheetView view="pageBreakPreview" zoomScale="115" zoomScaleNormal="115" zoomScaleSheetLayoutView="115" workbookViewId="0">
      <pane xSplit="1" ySplit="7" topLeftCell="B240" activePane="bottomRight" state="frozen"/>
      <selection activeCell="L31" sqref="L31"/>
      <selection pane="topRight" activeCell="L31" sqref="L31"/>
      <selection pane="bottomLeft" activeCell="L31" sqref="L31"/>
      <selection pane="bottomRight" activeCell="A3" sqref="A3"/>
    </sheetView>
  </sheetViews>
  <sheetFormatPr defaultColWidth="9.140625" defaultRowHeight="11.25" x14ac:dyDescent="0.2"/>
  <cols>
    <col min="1" max="1" width="30.28515625" style="66" customWidth="1"/>
    <col min="2" max="5" width="13.7109375" style="66" customWidth="1"/>
    <col min="6" max="6" width="12.42578125" style="66" customWidth="1"/>
    <col min="7" max="7" width="11.85546875" style="111" customWidth="1"/>
    <col min="8" max="8" width="9.5703125" style="112" customWidth="1"/>
    <col min="9" max="9" width="8.28515625" style="112" customWidth="1"/>
    <col min="10" max="10" width="9.140625" style="112"/>
    <col min="11" max="11" width="15.7109375" style="112" hidden="1" customWidth="1"/>
    <col min="12" max="12" width="16.5703125" style="112" hidden="1" customWidth="1"/>
    <col min="13" max="13" width="11.42578125" style="112" hidden="1" customWidth="1"/>
    <col min="14" max="14" width="9.85546875" style="112" hidden="1" customWidth="1"/>
    <col min="15" max="17" width="0" style="112" hidden="1" customWidth="1"/>
    <col min="18" max="16384" width="9.140625" style="112"/>
  </cols>
  <sheetData>
    <row r="1" spans="1:15" s="36" customFormat="1" ht="12.75" customHeight="1" x14ac:dyDescent="0.2">
      <c r="A1" s="33"/>
      <c r="B1" s="34"/>
      <c r="C1" s="34"/>
      <c r="D1" s="34"/>
      <c r="E1" s="34"/>
      <c r="F1" s="34"/>
      <c r="G1" s="34"/>
      <c r="H1" s="35"/>
    </row>
    <row r="2" spans="1:15" s="39" customFormat="1" ht="14.25" x14ac:dyDescent="0.3">
      <c r="A2" s="37" t="s">
        <v>89</v>
      </c>
      <c r="B2" s="38"/>
      <c r="C2" s="38"/>
      <c r="D2" s="38"/>
      <c r="E2" s="38"/>
      <c r="F2" s="38"/>
      <c r="G2" s="38"/>
      <c r="H2" s="38"/>
    </row>
    <row r="3" spans="1:15" s="39" customFormat="1" x14ac:dyDescent="0.2">
      <c r="A3" s="40" t="s">
        <v>90</v>
      </c>
      <c r="B3" s="38"/>
      <c r="C3" s="38"/>
      <c r="D3" s="38"/>
      <c r="E3" s="38"/>
      <c r="F3" s="38"/>
      <c r="G3" s="38"/>
      <c r="H3" s="41"/>
    </row>
    <row r="4" spans="1:15" s="39" customFormat="1" x14ac:dyDescent="0.2">
      <c r="A4" s="42" t="s">
        <v>91</v>
      </c>
      <c r="B4" s="43"/>
      <c r="C4" s="43"/>
      <c r="D4" s="43"/>
      <c r="E4" s="43"/>
      <c r="F4" s="43"/>
      <c r="G4" s="43"/>
      <c r="H4" s="43"/>
    </row>
    <row r="5" spans="1:15" s="36" customFormat="1" ht="6" customHeight="1" x14ac:dyDescent="0.2">
      <c r="A5" s="44" t="s">
        <v>92</v>
      </c>
      <c r="B5" s="45"/>
      <c r="C5" s="46"/>
      <c r="D5" s="47"/>
      <c r="E5" s="48"/>
      <c r="F5" s="45"/>
      <c r="G5" s="48"/>
      <c r="H5" s="48"/>
    </row>
    <row r="6" spans="1:15" s="36" customFormat="1" ht="12.75" customHeight="1" x14ac:dyDescent="0.2">
      <c r="A6" s="49"/>
      <c r="B6" s="50" t="s">
        <v>93</v>
      </c>
      <c r="C6" s="51" t="s">
        <v>94</v>
      </c>
      <c r="D6" s="52"/>
      <c r="E6" s="53"/>
      <c r="F6" s="54" t="s">
        <v>95</v>
      </c>
      <c r="G6" s="55" t="s">
        <v>96</v>
      </c>
      <c r="H6" s="56" t="s">
        <v>97</v>
      </c>
    </row>
    <row r="7" spans="1:15" s="36" customFormat="1" ht="46.5" customHeight="1" x14ac:dyDescent="0.2">
      <c r="A7" s="57"/>
      <c r="B7" s="58"/>
      <c r="C7" s="59" t="s">
        <v>98</v>
      </c>
      <c r="D7" s="59" t="s">
        <v>99</v>
      </c>
      <c r="E7" s="59" t="s">
        <v>100</v>
      </c>
      <c r="F7" s="60"/>
      <c r="G7" s="61"/>
      <c r="H7" s="62"/>
      <c r="K7" s="63" t="s">
        <v>101</v>
      </c>
      <c r="L7" s="63" t="s">
        <v>102</v>
      </c>
      <c r="M7" s="63" t="s">
        <v>103</v>
      </c>
      <c r="N7" s="63" t="s">
        <v>104</v>
      </c>
      <c r="O7" s="63" t="s">
        <v>105</v>
      </c>
    </row>
    <row r="8" spans="1:15" s="66" customFormat="1" x14ac:dyDescent="0.2">
      <c r="A8" s="64"/>
      <c r="B8" s="65"/>
      <c r="C8" s="65"/>
      <c r="D8" s="65"/>
      <c r="E8" s="65"/>
      <c r="F8" s="65"/>
      <c r="G8" s="65"/>
      <c r="H8" s="65"/>
    </row>
    <row r="9" spans="1:15" s="66" customFormat="1" ht="13.5" x14ac:dyDescent="0.2">
      <c r="A9" s="67" t="s">
        <v>106</v>
      </c>
      <c r="B9" s="65"/>
      <c r="C9" s="65"/>
      <c r="D9" s="65"/>
      <c r="E9" s="65"/>
      <c r="F9" s="65"/>
      <c r="G9" s="65"/>
      <c r="H9" s="65"/>
    </row>
    <row r="10" spans="1:15" s="66" customFormat="1" ht="11.25" customHeight="1" x14ac:dyDescent="0.2">
      <c r="A10" s="68" t="s">
        <v>107</v>
      </c>
      <c r="B10" s="69">
        <f t="shared" ref="B10:G10" si="0">SUM(B11:B15)</f>
        <v>10469171.829249999</v>
      </c>
      <c r="C10" s="69">
        <f t="shared" si="0"/>
        <v>9384033.5955499988</v>
      </c>
      <c r="D10" s="69">
        <f t="shared" si="0"/>
        <v>255050.74627999996</v>
      </c>
      <c r="E10" s="69">
        <f t="shared" si="0"/>
        <v>9639084.3418299984</v>
      </c>
      <c r="F10" s="69">
        <f t="shared" si="0"/>
        <v>830087.4874200006</v>
      </c>
      <c r="G10" s="69">
        <f t="shared" si="0"/>
        <v>1085138.2337000007</v>
      </c>
      <c r="H10" s="70">
        <f t="shared" ref="H10:H15" si="1">E10/B10*100</f>
        <v>92.071125577471136</v>
      </c>
      <c r="K10" s="71" t="e">
        <f>B10-'[2]as of Oct-all banks'!C$8</f>
        <v>#VALUE!</v>
      </c>
      <c r="L10" s="71" t="e">
        <f>C10-'[2]as of Oct-all banks'!D$8</f>
        <v>#VALUE!</v>
      </c>
      <c r="M10" s="71" t="e">
        <f>D10-'[2]as of Oct-all banks'!E$8</f>
        <v>#VALUE!</v>
      </c>
      <c r="N10" s="71">
        <f>E10-'[2]as of Oct-all banks'!F$8</f>
        <v>9639084.3418299984</v>
      </c>
      <c r="O10" s="71">
        <f>F10-'[2]as of Oct-all banks'!G$8</f>
        <v>830087.4874200006</v>
      </c>
    </row>
    <row r="11" spans="1:15" s="66" customFormat="1" ht="11.25" customHeight="1" x14ac:dyDescent="0.2">
      <c r="A11" s="72" t="s">
        <v>108</v>
      </c>
      <c r="B11" s="73">
        <f>'[2]as of Oct-all banks'!B14</f>
        <v>2941574.9220099994</v>
      </c>
      <c r="C11" s="73">
        <f>'[2]as of Oct-all banks'!C14</f>
        <v>2476539.2154199984</v>
      </c>
      <c r="D11" s="73">
        <f>'[2]as of Oct-all banks'!D14</f>
        <v>60316.556549999943</v>
      </c>
      <c r="E11" s="74">
        <f>SUM(C11:D11)</f>
        <v>2536855.7719699983</v>
      </c>
      <c r="F11" s="74">
        <f>B11-E11</f>
        <v>404719.15004000114</v>
      </c>
      <c r="G11" s="74">
        <f>B11-C11</f>
        <v>465035.70659000101</v>
      </c>
      <c r="H11" s="75">
        <f t="shared" si="1"/>
        <v>86.241412822371572</v>
      </c>
    </row>
    <row r="12" spans="1:15" s="66" customFormat="1" ht="11.25" customHeight="1" x14ac:dyDescent="0.2">
      <c r="A12" s="76" t="s">
        <v>109</v>
      </c>
      <c r="B12" s="73">
        <f>'[2]as of Oct-all banks'!B15</f>
        <v>166273.64902000001</v>
      </c>
      <c r="C12" s="73">
        <f>'[2]as of Oct-all banks'!C15</f>
        <v>100984.85444</v>
      </c>
      <c r="D12" s="73">
        <f>'[2]as of Oct-all banks'!D15</f>
        <v>4372.0408499999994</v>
      </c>
      <c r="E12" s="74">
        <f>SUM(C12:D12)</f>
        <v>105356.89529</v>
      </c>
      <c r="F12" s="74">
        <f>B12-E12</f>
        <v>60916.753730000011</v>
      </c>
      <c r="G12" s="74">
        <f>B12-C12</f>
        <v>65288.794580000016</v>
      </c>
      <c r="H12" s="75">
        <f t="shared" si="1"/>
        <v>63.36355514596741</v>
      </c>
    </row>
    <row r="13" spans="1:15" s="66" customFormat="1" ht="11.25" customHeight="1" x14ac:dyDescent="0.2">
      <c r="A13" s="72" t="s">
        <v>110</v>
      </c>
      <c r="B13" s="73">
        <f>'[2]as of Oct-all banks'!B16</f>
        <v>397002.78129000007</v>
      </c>
      <c r="C13" s="73">
        <f>'[2]as of Oct-all banks'!C16</f>
        <v>329513.78879000002</v>
      </c>
      <c r="D13" s="73">
        <f>'[2]as of Oct-all banks'!D16</f>
        <v>7267.5291900000002</v>
      </c>
      <c r="E13" s="74">
        <f>SUM(C13:D13)</f>
        <v>336781.31797999999</v>
      </c>
      <c r="F13" s="74">
        <f>B13-E13</f>
        <v>60221.463310000079</v>
      </c>
      <c r="G13" s="74">
        <f>B13-C13</f>
        <v>67488.992500000051</v>
      </c>
      <c r="H13" s="75">
        <f t="shared" si="1"/>
        <v>84.830971935682769</v>
      </c>
    </row>
    <row r="14" spans="1:15" s="66" customFormat="1" ht="11.25" customHeight="1" x14ac:dyDescent="0.2">
      <c r="A14" s="72" t="s">
        <v>111</v>
      </c>
      <c r="B14" s="73">
        <f>'[2]as of Oct-all banks'!B17</f>
        <v>6841998.9559399998</v>
      </c>
      <c r="C14" s="73">
        <f>'[2]as of Oct-all banks'!C17</f>
        <v>6360632.4133700002</v>
      </c>
      <c r="D14" s="73">
        <f>'[2]as of Oct-all banks'!D17</f>
        <v>180655.39630000002</v>
      </c>
      <c r="E14" s="74">
        <f>SUM(C14:D14)</f>
        <v>6541287.8096700003</v>
      </c>
      <c r="F14" s="74">
        <f>B14-E14</f>
        <v>300711.14626999944</v>
      </c>
      <c r="G14" s="74">
        <f>B14-C14</f>
        <v>481366.54256999958</v>
      </c>
      <c r="H14" s="75">
        <f t="shared" si="1"/>
        <v>95.604922651896459</v>
      </c>
    </row>
    <row r="15" spans="1:15" s="66" customFormat="1" ht="11.25" customHeight="1" x14ac:dyDescent="0.2">
      <c r="A15" s="72" t="s">
        <v>112</v>
      </c>
      <c r="B15" s="73">
        <f>'[2]as of Oct-all banks'!B18</f>
        <v>122321.52099000002</v>
      </c>
      <c r="C15" s="73">
        <f>'[2]as of Oct-all banks'!C18</f>
        <v>116363.32353000001</v>
      </c>
      <c r="D15" s="73">
        <f>'[2]as of Oct-all banks'!D18</f>
        <v>2439.2233900000001</v>
      </c>
      <c r="E15" s="74">
        <f>SUM(C15:D15)</f>
        <v>118802.54692000001</v>
      </c>
      <c r="F15" s="74">
        <f>B15-E15</f>
        <v>3518.9740700000111</v>
      </c>
      <c r="G15" s="74">
        <f>B15-C15</f>
        <v>5958.1974600000103</v>
      </c>
      <c r="H15" s="75">
        <f t="shared" si="1"/>
        <v>97.123176656471031</v>
      </c>
    </row>
    <row r="16" spans="1:15" s="66" customFormat="1" ht="11.25" customHeight="1" x14ac:dyDescent="0.2">
      <c r="B16" s="77"/>
      <c r="C16" s="77"/>
      <c r="D16" s="77"/>
      <c r="E16" s="77"/>
      <c r="F16" s="77"/>
      <c r="G16" s="77"/>
      <c r="H16" s="70"/>
    </row>
    <row r="17" spans="1:15" s="66" customFormat="1" ht="11.25" customHeight="1" x14ac:dyDescent="0.2">
      <c r="A17" s="68" t="s">
        <v>113</v>
      </c>
      <c r="B17" s="78">
        <f t="shared" ref="B17:H17" si="2">+B18</f>
        <v>3659717.4354499998</v>
      </c>
      <c r="C17" s="78">
        <f t="shared" si="2"/>
        <v>3355359.3549800003</v>
      </c>
      <c r="D17" s="78">
        <f t="shared" si="2"/>
        <v>122061.04292000001</v>
      </c>
      <c r="E17" s="78">
        <f t="shared" si="2"/>
        <v>3477420.3979000002</v>
      </c>
      <c r="F17" s="78">
        <f t="shared" si="2"/>
        <v>182297.03754999954</v>
      </c>
      <c r="G17" s="78">
        <f t="shared" si="2"/>
        <v>304358.08046999946</v>
      </c>
      <c r="H17" s="70">
        <f t="shared" si="2"/>
        <v>95.01882206029974</v>
      </c>
      <c r="K17" s="71">
        <f>B17-'[2]as of Oct-all banks'!C$9</f>
        <v>3659717.4354499998</v>
      </c>
      <c r="L17" s="71">
        <f>C17-'[2]as of Oct-all banks'!D$9</f>
        <v>3355359.3549800003</v>
      </c>
      <c r="M17" s="71">
        <f>D17-'[2]as of Oct-all banks'!E$9</f>
        <v>122061.04292000001</v>
      </c>
      <c r="N17" s="71">
        <f>E17-'[2]as of Oct-all banks'!F$9</f>
        <v>3477420.3979000002</v>
      </c>
      <c r="O17" s="71">
        <f>F17-'[2]as of Oct-all banks'!G$9</f>
        <v>182297.03754999954</v>
      </c>
    </row>
    <row r="18" spans="1:15" s="66" customFormat="1" ht="11.25" customHeight="1" x14ac:dyDescent="0.2">
      <c r="A18" s="72" t="s">
        <v>114</v>
      </c>
      <c r="B18" s="73">
        <f>'[2]as of Oct-all banks'!B21</f>
        <v>3659717.4354499998</v>
      </c>
      <c r="C18" s="73">
        <f>'[2]as of Oct-all banks'!C21</f>
        <v>3355359.3549800003</v>
      </c>
      <c r="D18" s="73">
        <f>'[2]as of Oct-all banks'!D21</f>
        <v>122061.04292000001</v>
      </c>
      <c r="E18" s="74">
        <f>SUM(C18:D18)</f>
        <v>3477420.3979000002</v>
      </c>
      <c r="F18" s="74">
        <f>B18-E18</f>
        <v>182297.03754999954</v>
      </c>
      <c r="G18" s="74">
        <f>B18-C18</f>
        <v>304358.08046999946</v>
      </c>
      <c r="H18" s="75">
        <f>E18/B18*100</f>
        <v>95.01882206029974</v>
      </c>
    </row>
    <row r="19" spans="1:15" s="66" customFormat="1" ht="11.25" customHeight="1" x14ac:dyDescent="0.2">
      <c r="A19" s="72"/>
      <c r="B19" s="79"/>
      <c r="C19" s="79"/>
      <c r="D19" s="79"/>
      <c r="E19" s="77"/>
      <c r="F19" s="77"/>
      <c r="G19" s="77"/>
      <c r="H19" s="70"/>
    </row>
    <row r="20" spans="1:15" s="66" customFormat="1" ht="11.25" customHeight="1" x14ac:dyDescent="0.2">
      <c r="A20" s="68" t="s">
        <v>115</v>
      </c>
      <c r="B20" s="80">
        <f t="shared" ref="B20:H20" si="3">+B21</f>
        <v>227413.66806</v>
      </c>
      <c r="C20" s="80">
        <f t="shared" si="3"/>
        <v>169491.45927999998</v>
      </c>
      <c r="D20" s="80">
        <f t="shared" si="3"/>
        <v>6063.3965799999996</v>
      </c>
      <c r="E20" s="78">
        <f t="shared" si="3"/>
        <v>175554.85585999998</v>
      </c>
      <c r="F20" s="78">
        <f t="shared" si="3"/>
        <v>51858.812200000015</v>
      </c>
      <c r="G20" s="78">
        <f t="shared" si="3"/>
        <v>57922.208780000015</v>
      </c>
      <c r="H20" s="70">
        <f t="shared" si="3"/>
        <v>77.19626412854052</v>
      </c>
      <c r="K20" s="71">
        <f>B20-'[2]as of Oct-all banks'!C$10</f>
        <v>227413.66806</v>
      </c>
      <c r="L20" s="71">
        <f>C20-'[2]as of Oct-all banks'!D$10</f>
        <v>169491.45927999998</v>
      </c>
      <c r="M20" s="71">
        <f>D20-'[2]as of Oct-all banks'!E$10</f>
        <v>6063.3965799999996</v>
      </c>
      <c r="N20" s="71">
        <f>E20-'[2]as of Oct-all banks'!F$10</f>
        <v>175554.85585999998</v>
      </c>
      <c r="O20" s="71">
        <f>F20-'[2]as of Oct-all banks'!G$10</f>
        <v>51858.812200000015</v>
      </c>
    </row>
    <row r="21" spans="1:15" s="66" customFormat="1" ht="11.25" customHeight="1" x14ac:dyDescent="0.2">
      <c r="A21" s="72" t="s">
        <v>116</v>
      </c>
      <c r="B21" s="73">
        <f>'[2]as of Oct-all banks'!B24</f>
        <v>227413.66806</v>
      </c>
      <c r="C21" s="73">
        <f>'[2]as of Oct-all banks'!C24</f>
        <v>169491.45927999998</v>
      </c>
      <c r="D21" s="73">
        <f>'[2]as of Oct-all banks'!D24</f>
        <v>6063.3965799999996</v>
      </c>
      <c r="E21" s="74">
        <f>SUM(C21:D21)</f>
        <v>175554.85585999998</v>
      </c>
      <c r="F21" s="74">
        <f>B21-E21</f>
        <v>51858.812200000015</v>
      </c>
      <c r="G21" s="74">
        <f>B21-C21</f>
        <v>57922.208780000015</v>
      </c>
      <c r="H21" s="75">
        <f>E21/B21*100</f>
        <v>77.19626412854052</v>
      </c>
    </row>
    <row r="22" spans="1:15" s="66" customFormat="1" ht="11.25" customHeight="1" x14ac:dyDescent="0.2">
      <c r="A22" s="72"/>
      <c r="B22" s="79"/>
      <c r="C22" s="79"/>
      <c r="D22" s="79"/>
      <c r="E22" s="77"/>
      <c r="F22" s="77"/>
      <c r="G22" s="77"/>
      <c r="H22" s="70"/>
    </row>
    <row r="23" spans="1:15" s="66" customFormat="1" ht="11.25" customHeight="1" x14ac:dyDescent="0.2">
      <c r="A23" s="68" t="s">
        <v>117</v>
      </c>
      <c r="B23" s="80">
        <f t="shared" ref="B23:H23" si="4">+B24</f>
        <v>7983546.7691099998</v>
      </c>
      <c r="C23" s="80">
        <f t="shared" si="4"/>
        <v>5220247.1296900008</v>
      </c>
      <c r="D23" s="80">
        <f t="shared" si="4"/>
        <v>225550.93385999999</v>
      </c>
      <c r="E23" s="78">
        <f t="shared" si="4"/>
        <v>5445798.063550001</v>
      </c>
      <c r="F23" s="78">
        <f t="shared" si="4"/>
        <v>2537748.7055599988</v>
      </c>
      <c r="G23" s="78">
        <f t="shared" si="4"/>
        <v>2763299.639419999</v>
      </c>
      <c r="H23" s="70">
        <f t="shared" si="4"/>
        <v>68.212765842631811</v>
      </c>
      <c r="K23" s="71">
        <f>B23-'[2]as of Oct-all banks'!C$11</f>
        <v>-1125862823.9500208</v>
      </c>
      <c r="L23" s="71">
        <f>C23-'[2]as of Oct-all banks'!D$11</f>
        <v>-18522239.197769992</v>
      </c>
      <c r="M23" s="71">
        <f>D23-'[2]as of Oct-all banks'!E$11</f>
        <v>-1157363306.1127317</v>
      </c>
      <c r="N23" s="71">
        <f>E23-'[2]as of Oct-all banks'!F$11</f>
        <v>-134515029.67825046</v>
      </c>
      <c r="O23" s="71">
        <f>F23-'[2]as of Oct-all banks'!G$11</f>
        <v>-161165565.36370051</v>
      </c>
    </row>
    <row r="24" spans="1:15" s="66" customFormat="1" ht="11.25" customHeight="1" x14ac:dyDescent="0.2">
      <c r="A24" s="72" t="s">
        <v>118</v>
      </c>
      <c r="B24" s="73">
        <f>'[2]as of Oct-all banks'!B27</f>
        <v>7983546.7691099998</v>
      </c>
      <c r="C24" s="73">
        <f>'[2]as of Oct-all banks'!C27</f>
        <v>5220247.1296900008</v>
      </c>
      <c r="D24" s="73">
        <f>'[2]as of Oct-all banks'!D27</f>
        <v>225550.93385999999</v>
      </c>
      <c r="E24" s="74">
        <f>SUM(C24:D24)</f>
        <v>5445798.063550001</v>
      </c>
      <c r="F24" s="74">
        <f>B24-E24</f>
        <v>2537748.7055599988</v>
      </c>
      <c r="G24" s="74">
        <f>B24-C24</f>
        <v>2763299.639419999</v>
      </c>
      <c r="H24" s="75">
        <f>E24/B24*100</f>
        <v>68.212765842631811</v>
      </c>
    </row>
    <row r="25" spans="1:15" s="66" customFormat="1" ht="11.25" customHeight="1" x14ac:dyDescent="0.2">
      <c r="A25" s="72"/>
      <c r="B25" s="77"/>
      <c r="C25" s="77"/>
      <c r="D25" s="77"/>
      <c r="E25" s="77"/>
      <c r="F25" s="77"/>
      <c r="G25" s="77"/>
      <c r="H25" s="70"/>
    </row>
    <row r="26" spans="1:15" s="66" customFormat="1" ht="11.25" customHeight="1" x14ac:dyDescent="0.2">
      <c r="A26" s="68" t="s">
        <v>119</v>
      </c>
      <c r="B26" s="69">
        <f>SUM(B27:B37)</f>
        <v>36065026.738359965</v>
      </c>
      <c r="C26" s="69">
        <f t="shared" ref="C26:G26" si="5">SUM(C27:C37)</f>
        <v>26620496.50003</v>
      </c>
      <c r="D26" s="69">
        <f t="shared" si="5"/>
        <v>992296.56639000005</v>
      </c>
      <c r="E26" s="69">
        <f t="shared" si="5"/>
        <v>27612793.06642</v>
      </c>
      <c r="F26" s="69">
        <f t="shared" si="5"/>
        <v>8452233.6719399709</v>
      </c>
      <c r="G26" s="69">
        <f t="shared" si="5"/>
        <v>9444530.2383299693</v>
      </c>
      <c r="H26" s="70">
        <f t="shared" ref="H26:H36" si="6">E26/B26*100</f>
        <v>76.563905710487418</v>
      </c>
      <c r="K26" s="71">
        <f>B26-'[2]as of Oct-all banks'!C$12</f>
        <v>36065026.738359965</v>
      </c>
      <c r="L26" s="71">
        <f>C26-'[2]as of Oct-all banks'!D$12</f>
        <v>26620496.50003</v>
      </c>
      <c r="M26" s="71">
        <f>D26-'[2]as of Oct-all banks'!E$12</f>
        <v>992296.56639000005</v>
      </c>
      <c r="N26" s="71">
        <f>E26-'[2]as of Oct-all banks'!F$12</f>
        <v>27612793.06642</v>
      </c>
      <c r="O26" s="71">
        <f>F26-'[2]as of Oct-all banks'!G$12</f>
        <v>8452233.6719399709</v>
      </c>
    </row>
    <row r="27" spans="1:15" s="66" customFormat="1" ht="11.25" customHeight="1" x14ac:dyDescent="0.2">
      <c r="A27" s="72" t="s">
        <v>118</v>
      </c>
      <c r="B27" s="81">
        <f>'[2]as of Oct-all banks'!B30</f>
        <v>28121367.710449971</v>
      </c>
      <c r="C27" s="81">
        <f>'[2]as of Oct-all banks'!C30</f>
        <v>20952162.163370002</v>
      </c>
      <c r="D27" s="81">
        <f>'[2]as of Oct-all banks'!D30</f>
        <v>752119.82601000008</v>
      </c>
      <c r="E27" s="74">
        <f t="shared" ref="E27:E36" si="7">SUM(C27:D27)</f>
        <v>21704281.989380002</v>
      </c>
      <c r="F27" s="74">
        <f t="shared" ref="F27:F36" si="8">B27-E27</f>
        <v>6417085.7210699692</v>
      </c>
      <c r="G27" s="74">
        <f t="shared" ref="G27:G36" si="9">B27-C27</f>
        <v>7169205.5470799692</v>
      </c>
      <c r="H27" s="75">
        <f t="shared" si="6"/>
        <v>77.180748151572431</v>
      </c>
    </row>
    <row r="28" spans="1:15" s="66" customFormat="1" ht="11.25" customHeight="1" x14ac:dyDescent="0.2">
      <c r="A28" s="72" t="s">
        <v>120</v>
      </c>
      <c r="B28" s="81">
        <f>'[2]as of Oct-all banks'!B31</f>
        <v>690560.27203999995</v>
      </c>
      <c r="C28" s="81">
        <f>'[2]as of Oct-all banks'!C31</f>
        <v>621705.34278999991</v>
      </c>
      <c r="D28" s="81">
        <f>'[2]as of Oct-all banks'!D31</f>
        <v>706.69021999999995</v>
      </c>
      <c r="E28" s="74">
        <f t="shared" si="7"/>
        <v>622412.0330099999</v>
      </c>
      <c r="F28" s="74">
        <f t="shared" si="8"/>
        <v>68148.239030000055</v>
      </c>
      <c r="G28" s="74">
        <f t="shared" si="9"/>
        <v>68854.929250000045</v>
      </c>
      <c r="H28" s="75">
        <f t="shared" si="6"/>
        <v>90.131456762103937</v>
      </c>
      <c r="K28" s="82"/>
      <c r="L28" s="82"/>
      <c r="M28" s="82"/>
      <c r="N28" s="82"/>
      <c r="O28" s="82"/>
    </row>
    <row r="29" spans="1:15" s="66" customFormat="1" ht="11.25" customHeight="1" x14ac:dyDescent="0.2">
      <c r="A29" s="72" t="s">
        <v>121</v>
      </c>
      <c r="B29" s="81">
        <f>'[2]as of Oct-all banks'!B32</f>
        <v>5829753.515660001</v>
      </c>
      <c r="C29" s="81">
        <f>'[2]as of Oct-all banks'!C32</f>
        <v>3875061.047040001</v>
      </c>
      <c r="D29" s="81">
        <f>'[2]as of Oct-all banks'!D32</f>
        <v>207894.48772</v>
      </c>
      <c r="E29" s="74">
        <f t="shared" si="7"/>
        <v>4082955.5347600011</v>
      </c>
      <c r="F29" s="74">
        <f t="shared" si="8"/>
        <v>1746797.9808999998</v>
      </c>
      <c r="G29" s="74">
        <f t="shared" si="9"/>
        <v>1954692.4686199999</v>
      </c>
      <c r="H29" s="75">
        <f t="shared" si="6"/>
        <v>70.0365036667894</v>
      </c>
    </row>
    <row r="30" spans="1:15" s="66" customFormat="1" ht="11.25" hidden="1" customHeight="1" x14ac:dyDescent="0.2">
      <c r="A30" s="72" t="s">
        <v>122</v>
      </c>
      <c r="B30" s="81"/>
      <c r="C30" s="81"/>
      <c r="D30" s="81"/>
      <c r="E30" s="74">
        <f t="shared" si="7"/>
        <v>0</v>
      </c>
      <c r="F30" s="74">
        <f t="shared" si="8"/>
        <v>0</v>
      </c>
      <c r="G30" s="74">
        <f t="shared" si="9"/>
        <v>0</v>
      </c>
      <c r="H30" s="75" t="e">
        <f t="shared" si="6"/>
        <v>#DIV/0!</v>
      </c>
    </row>
    <row r="31" spans="1:15" s="66" customFormat="1" ht="11.25" customHeight="1" x14ac:dyDescent="0.2">
      <c r="A31" s="72" t="s">
        <v>123</v>
      </c>
      <c r="B31" s="81">
        <f>'[2]as of Oct-all banks'!B37</f>
        <v>247088.40294</v>
      </c>
      <c r="C31" s="81">
        <f>'[2]as of Oct-all banks'!C37</f>
        <v>222080.98912000001</v>
      </c>
      <c r="D31" s="81">
        <f>'[2]as of Oct-all banks'!D37</f>
        <v>4012.4833100000001</v>
      </c>
      <c r="E31" s="74">
        <f t="shared" si="7"/>
        <v>226093.47243000002</v>
      </c>
      <c r="F31" s="74">
        <f t="shared" si="8"/>
        <v>20994.930509999976</v>
      </c>
      <c r="G31" s="74">
        <f t="shared" si="9"/>
        <v>25007.413819999987</v>
      </c>
      <c r="H31" s="75">
        <f t="shared" si="6"/>
        <v>91.503069241538569</v>
      </c>
    </row>
    <row r="32" spans="1:15" s="66" customFormat="1" ht="11.25" hidden="1" customHeight="1" x14ac:dyDescent="0.2">
      <c r="A32" s="72" t="s">
        <v>124</v>
      </c>
      <c r="B32" s="81"/>
      <c r="C32" s="81"/>
      <c r="D32" s="81"/>
      <c r="E32" s="74">
        <f t="shared" si="7"/>
        <v>0</v>
      </c>
      <c r="F32" s="74">
        <f t="shared" si="8"/>
        <v>0</v>
      </c>
      <c r="G32" s="74">
        <f t="shared" si="9"/>
        <v>0</v>
      </c>
      <c r="H32" s="75" t="e">
        <f t="shared" si="6"/>
        <v>#DIV/0!</v>
      </c>
    </row>
    <row r="33" spans="1:15" s="66" customFormat="1" ht="11.25" hidden="1" customHeight="1" x14ac:dyDescent="0.2">
      <c r="A33" s="72" t="s">
        <v>125</v>
      </c>
      <c r="B33" s="81"/>
      <c r="C33" s="81"/>
      <c r="D33" s="81"/>
      <c r="E33" s="74">
        <f t="shared" si="7"/>
        <v>0</v>
      </c>
      <c r="F33" s="74">
        <f t="shared" si="8"/>
        <v>0</v>
      </c>
      <c r="G33" s="74">
        <f t="shared" si="9"/>
        <v>0</v>
      </c>
      <c r="H33" s="75" t="e">
        <f t="shared" si="6"/>
        <v>#DIV/0!</v>
      </c>
    </row>
    <row r="34" spans="1:15" s="66" customFormat="1" ht="11.25" customHeight="1" x14ac:dyDescent="0.2">
      <c r="A34" s="72" t="s">
        <v>126</v>
      </c>
      <c r="B34" s="81">
        <f>'[2]as of Oct-all banks'!B33</f>
        <v>306103.58779000002</v>
      </c>
      <c r="C34" s="81">
        <f>'[2]as of Oct-all banks'!C33</f>
        <v>243137.09974000001</v>
      </c>
      <c r="D34" s="81">
        <f>'[2]as of Oct-all banks'!D33</f>
        <v>11861.963099999999</v>
      </c>
      <c r="E34" s="74">
        <f t="shared" si="7"/>
        <v>254999.06284</v>
      </c>
      <c r="F34" s="74">
        <f t="shared" si="8"/>
        <v>51104.524950000021</v>
      </c>
      <c r="G34" s="74">
        <f t="shared" si="9"/>
        <v>62966.488050000014</v>
      </c>
      <c r="H34" s="75">
        <f t="shared" si="6"/>
        <v>83.304826539615775</v>
      </c>
    </row>
    <row r="35" spans="1:15" s="66" customFormat="1" ht="11.25" customHeight="1" x14ac:dyDescent="0.2">
      <c r="A35" s="72" t="s">
        <v>127</v>
      </c>
      <c r="B35" s="81">
        <f>'[2]as of Oct-all banks'!B34</f>
        <v>478909.16746999999</v>
      </c>
      <c r="C35" s="81">
        <f>'[2]as of Oct-all banks'!C34</f>
        <v>411100.20065000001</v>
      </c>
      <c r="D35" s="81">
        <f>'[2]as of Oct-all banks'!D34</f>
        <v>9525.1022900000007</v>
      </c>
      <c r="E35" s="74">
        <f t="shared" si="7"/>
        <v>420625.30294000002</v>
      </c>
      <c r="F35" s="74">
        <f t="shared" si="8"/>
        <v>58283.864529999963</v>
      </c>
      <c r="G35" s="74">
        <f t="shared" si="9"/>
        <v>67808.966819999972</v>
      </c>
      <c r="H35" s="75">
        <f t="shared" si="6"/>
        <v>87.829870779483258</v>
      </c>
    </row>
    <row r="36" spans="1:15" s="66" customFormat="1" ht="11.25" customHeight="1" x14ac:dyDescent="0.2">
      <c r="A36" s="72" t="s">
        <v>128</v>
      </c>
      <c r="B36" s="81">
        <f>'[2]as of Oct-all banks'!B35</f>
        <v>210775.82826999997</v>
      </c>
      <c r="C36" s="81">
        <f>'[2]as of Oct-all banks'!C35</f>
        <v>164544.53677999999</v>
      </c>
      <c r="D36" s="81">
        <f>'[2]as of Oct-all banks'!D35</f>
        <v>3162.1919900000003</v>
      </c>
      <c r="E36" s="74">
        <f t="shared" si="7"/>
        <v>167706.72876999999</v>
      </c>
      <c r="F36" s="74">
        <f t="shared" si="8"/>
        <v>43069.099499999982</v>
      </c>
      <c r="G36" s="74">
        <f t="shared" si="9"/>
        <v>46231.291489999974</v>
      </c>
      <c r="H36" s="75">
        <f t="shared" si="6"/>
        <v>79.566395324596115</v>
      </c>
    </row>
    <row r="37" spans="1:15" s="66" customFormat="1" ht="11.25" customHeight="1" x14ac:dyDescent="0.2">
      <c r="A37" s="72" t="s">
        <v>129</v>
      </c>
      <c r="B37" s="81">
        <f>'[2]as of Oct-all banks'!B36</f>
        <v>180468.25373999999</v>
      </c>
      <c r="C37" s="81">
        <f>'[2]as of Oct-all banks'!C36</f>
        <v>130705.12054</v>
      </c>
      <c r="D37" s="81">
        <f>'[2]as of Oct-all banks'!D36</f>
        <v>3013.8217500000001</v>
      </c>
      <c r="E37" s="74">
        <f>SUM(C37:D37)</f>
        <v>133718.94229000001</v>
      </c>
      <c r="F37" s="74">
        <f>B37-E37</f>
        <v>46749.311449999979</v>
      </c>
      <c r="G37" s="74">
        <f>B37-C37</f>
        <v>49763.133199999982</v>
      </c>
      <c r="H37" s="75">
        <f>E37/B37*100</f>
        <v>74.095548396366951</v>
      </c>
    </row>
    <row r="38" spans="1:15" s="66" customFormat="1" ht="11.25" customHeight="1" x14ac:dyDescent="0.2">
      <c r="A38" s="72"/>
      <c r="B38" s="77"/>
      <c r="C38" s="77"/>
      <c r="D38" s="77"/>
      <c r="E38" s="77"/>
      <c r="F38" s="77"/>
      <c r="G38" s="77"/>
      <c r="H38" s="70"/>
    </row>
    <row r="39" spans="1:15" s="66" customFormat="1" ht="11.25" customHeight="1" x14ac:dyDescent="0.2">
      <c r="A39" s="68" t="s">
        <v>130</v>
      </c>
      <c r="B39" s="78">
        <f t="shared" ref="B39:G39" si="10">+B40+B41</f>
        <v>2195318.2060500006</v>
      </c>
      <c r="C39" s="78">
        <f t="shared" si="10"/>
        <v>1709168.3559600019</v>
      </c>
      <c r="D39" s="78">
        <f t="shared" si="10"/>
        <v>115815.51751000001</v>
      </c>
      <c r="E39" s="78">
        <f t="shared" si="10"/>
        <v>1824983.8734700019</v>
      </c>
      <c r="F39" s="78">
        <f t="shared" si="10"/>
        <v>370334.33257999859</v>
      </c>
      <c r="G39" s="78">
        <f t="shared" si="10"/>
        <v>486149.85008999857</v>
      </c>
      <c r="H39" s="70">
        <f>E39/B39*100</f>
        <v>83.130721935462134</v>
      </c>
      <c r="K39" s="71">
        <f>B39-'[2]as of Oct-all banks'!C$13</f>
        <v>-7188715.3894999977</v>
      </c>
      <c r="L39" s="71">
        <f>C39-'[2]as of Oct-all banks'!D$13</f>
        <v>1454117.6096800021</v>
      </c>
      <c r="M39" s="71">
        <f>D39-'[2]as of Oct-all banks'!E$13</f>
        <v>-9523268.8243199978</v>
      </c>
      <c r="N39" s="71">
        <f>E39-'[2]as of Oct-all banks'!F$13</f>
        <v>994896.38605000125</v>
      </c>
      <c r="O39" s="71">
        <f>F39-'[2]as of Oct-all banks'!G$13</f>
        <v>-714803.90112000215</v>
      </c>
    </row>
    <row r="40" spans="1:15" s="66" customFormat="1" ht="11.25" customHeight="1" x14ac:dyDescent="0.2">
      <c r="A40" s="72" t="s">
        <v>131</v>
      </c>
      <c r="B40" s="81">
        <f>'[2]as of Oct-all banks'!B40</f>
        <v>2162847.5800000005</v>
      </c>
      <c r="C40" s="81">
        <f>'[2]as of Oct-all banks'!C40</f>
        <v>1686230.025240002</v>
      </c>
      <c r="D40" s="81">
        <f>'[2]as of Oct-all banks'!D40</f>
        <v>114893.31305000001</v>
      </c>
      <c r="E40" s="74">
        <f>SUM(C40:D40)</f>
        <v>1801123.338290002</v>
      </c>
      <c r="F40" s="74">
        <f>B40-E40</f>
        <v>361724.24170999858</v>
      </c>
      <c r="G40" s="74">
        <f>B40-C40</f>
        <v>476617.55475999857</v>
      </c>
      <c r="H40" s="75">
        <f>E40/B40*100</f>
        <v>83.275555565963714</v>
      </c>
    </row>
    <row r="41" spans="1:15" s="66" customFormat="1" ht="11.25" customHeight="1" x14ac:dyDescent="0.2">
      <c r="A41" s="72" t="s">
        <v>132</v>
      </c>
      <c r="B41" s="81">
        <f>'[2]as of Oct-all banks'!B41</f>
        <v>32470.626050000003</v>
      </c>
      <c r="C41" s="81">
        <f>'[2]as of Oct-all banks'!C41</f>
        <v>22938.330719999998</v>
      </c>
      <c r="D41" s="81">
        <f>'[2]as of Oct-all banks'!D41</f>
        <v>922.20445999999993</v>
      </c>
      <c r="E41" s="74">
        <f>SUM(C41:D41)</f>
        <v>23860.535179999999</v>
      </c>
      <c r="F41" s="74">
        <f>B41-E41</f>
        <v>8610.0908700000036</v>
      </c>
      <c r="G41" s="74">
        <f>B41-C41</f>
        <v>9532.2953300000045</v>
      </c>
      <c r="H41" s="75">
        <f>E41/B41*100</f>
        <v>73.483446679649091</v>
      </c>
    </row>
    <row r="42" spans="1:15" s="66" customFormat="1" ht="11.25" customHeight="1" x14ac:dyDescent="0.2">
      <c r="A42" s="72"/>
      <c r="B42" s="77"/>
      <c r="C42" s="77"/>
      <c r="D42" s="77"/>
      <c r="E42" s="77"/>
      <c r="F42" s="77"/>
      <c r="G42" s="77"/>
      <c r="H42" s="70"/>
    </row>
    <row r="43" spans="1:15" s="66" customFormat="1" ht="11.25" customHeight="1" x14ac:dyDescent="0.2">
      <c r="A43" s="68" t="s">
        <v>133</v>
      </c>
      <c r="B43" s="78">
        <f t="shared" ref="B43:G43" si="11">SUM(B44:B49)</f>
        <v>275188456.08999008</v>
      </c>
      <c r="C43" s="78">
        <f t="shared" si="11"/>
        <v>246940924.92921999</v>
      </c>
      <c r="D43" s="78">
        <f t="shared" si="11"/>
        <v>3048364.9282099996</v>
      </c>
      <c r="E43" s="78">
        <f t="shared" si="11"/>
        <v>249989289.85743001</v>
      </c>
      <c r="F43" s="78">
        <f t="shared" si="11"/>
        <v>25199166.232560012</v>
      </c>
      <c r="G43" s="78">
        <f t="shared" si="11"/>
        <v>28247531.160770006</v>
      </c>
      <c r="H43" s="70">
        <f t="shared" ref="H43:H49" si="12">E43/B43*100</f>
        <v>90.842942109345017</v>
      </c>
      <c r="K43" s="71">
        <f>B43-'[2]as of Oct-all banks'!C$14</f>
        <v>272711916.87457007</v>
      </c>
      <c r="L43" s="71">
        <f>C43-'[2]as of Oct-all banks'!D$14</f>
        <v>246880608.37266999</v>
      </c>
      <c r="M43" s="71">
        <f>D43-'[2]as of Oct-all banks'!E$14</f>
        <v>511509.15624000132</v>
      </c>
      <c r="N43" s="71">
        <f>E43-'[2]as of Oct-all banks'!F$14</f>
        <v>249584570.70739001</v>
      </c>
      <c r="O43" s="71">
        <f>F43-'[2]as of Oct-all banks'!G$14</f>
        <v>24734130.525970012</v>
      </c>
    </row>
    <row r="44" spans="1:15" s="66" customFormat="1" ht="11.25" customHeight="1" x14ac:dyDescent="0.2">
      <c r="A44" s="72" t="s">
        <v>134</v>
      </c>
      <c r="B44" s="81">
        <f>'[2]as of Oct-all banks'!B44</f>
        <v>272099869.25463003</v>
      </c>
      <c r="C44" s="81">
        <f>'[2]as of Oct-all banks'!C44</f>
        <v>245818524.29162002</v>
      </c>
      <c r="D44" s="81">
        <f>'[2]as of Oct-all banks'!D44</f>
        <v>2970846.8652999997</v>
      </c>
      <c r="E44" s="74">
        <f t="shared" ref="E44:E51" si="13">SUM(C44:D44)</f>
        <v>248789371.15692002</v>
      </c>
      <c r="F44" s="74">
        <f t="shared" ref="F44:F51" si="14">B44-E44</f>
        <v>23310498.097710013</v>
      </c>
      <c r="G44" s="74">
        <f t="shared" ref="G44:G51" si="15">B44-C44</f>
        <v>26281344.963010013</v>
      </c>
      <c r="H44" s="75">
        <f t="shared" si="12"/>
        <v>91.433109408848651</v>
      </c>
    </row>
    <row r="45" spans="1:15" s="66" customFormat="1" ht="11.25" customHeight="1" x14ac:dyDescent="0.2">
      <c r="A45" s="83" t="s">
        <v>135</v>
      </c>
      <c r="B45" s="81">
        <f>'[2]as of Oct-all banks'!B45</f>
        <v>30200.12185</v>
      </c>
      <c r="C45" s="81">
        <f>'[2]as of Oct-all banks'!C45</f>
        <v>25431.980309999999</v>
      </c>
      <c r="D45" s="81">
        <f>'[2]as of Oct-all banks'!D45</f>
        <v>863.47871999999995</v>
      </c>
      <c r="E45" s="74">
        <f t="shared" si="13"/>
        <v>26295.459029999998</v>
      </c>
      <c r="F45" s="74">
        <f t="shared" si="14"/>
        <v>3904.6628200000014</v>
      </c>
      <c r="G45" s="74">
        <f t="shared" si="15"/>
        <v>4768.1415400000005</v>
      </c>
      <c r="H45" s="75">
        <f t="shared" si="12"/>
        <v>87.070705080615411</v>
      </c>
    </row>
    <row r="46" spans="1:15" s="66" customFormat="1" ht="11.25" customHeight="1" x14ac:dyDescent="0.2">
      <c r="A46" s="83" t="s">
        <v>136</v>
      </c>
      <c r="B46" s="81">
        <f>'[2]as of Oct-all banks'!B46</f>
        <v>12053.085999999999</v>
      </c>
      <c r="C46" s="81">
        <f>'[2]as of Oct-all banks'!C46</f>
        <v>7271.60988</v>
      </c>
      <c r="D46" s="81">
        <f>'[2]as of Oct-all banks'!D46</f>
        <v>2912.8242400000004</v>
      </c>
      <c r="E46" s="74">
        <f t="shared" si="13"/>
        <v>10184.43412</v>
      </c>
      <c r="F46" s="74">
        <f t="shared" si="14"/>
        <v>1868.6518799999994</v>
      </c>
      <c r="G46" s="74">
        <f t="shared" si="15"/>
        <v>4781.4761199999994</v>
      </c>
      <c r="H46" s="75">
        <f t="shared" si="12"/>
        <v>84.496485962184295</v>
      </c>
    </row>
    <row r="47" spans="1:15" s="66" customFormat="1" ht="11.25" customHeight="1" x14ac:dyDescent="0.2">
      <c r="A47" s="72" t="s">
        <v>137</v>
      </c>
      <c r="B47" s="81">
        <f>'[2]as of Oct-all banks'!B47</f>
        <v>2385412.4873599997</v>
      </c>
      <c r="C47" s="81">
        <f>'[2]as of Oct-all banks'!C47</f>
        <v>599921.30204999994</v>
      </c>
      <c r="D47" s="81">
        <f>'[2]as of Oct-all banks'!D47</f>
        <v>5746.4704499999998</v>
      </c>
      <c r="E47" s="74">
        <f t="shared" si="13"/>
        <v>605667.77249999996</v>
      </c>
      <c r="F47" s="74">
        <f t="shared" si="14"/>
        <v>1779744.7148599997</v>
      </c>
      <c r="G47" s="74">
        <f t="shared" si="15"/>
        <v>1785491.1853099996</v>
      </c>
      <c r="H47" s="75">
        <f t="shared" si="12"/>
        <v>25.390483855909917</v>
      </c>
    </row>
    <row r="48" spans="1:15" s="66" customFormat="1" ht="11.25" customHeight="1" x14ac:dyDescent="0.2">
      <c r="A48" s="72" t="s">
        <v>138</v>
      </c>
      <c r="B48" s="81">
        <f>'[2]as of Oct-all banks'!B49</f>
        <v>509053.55481999996</v>
      </c>
      <c r="C48" s="81">
        <f>'[2]as of Oct-all banks'!C49</f>
        <v>413550.06777999998</v>
      </c>
      <c r="D48" s="81">
        <f>'[2]as of Oct-all banks'!D49</f>
        <v>67392.003049999999</v>
      </c>
      <c r="E48" s="74">
        <f t="shared" si="13"/>
        <v>480942.07082999998</v>
      </c>
      <c r="F48" s="74">
        <f t="shared" si="14"/>
        <v>28111.483989999979</v>
      </c>
      <c r="G48" s="74">
        <f t="shared" si="15"/>
        <v>95503.487039999978</v>
      </c>
      <c r="H48" s="75">
        <f t="shared" si="12"/>
        <v>94.477696163041216</v>
      </c>
    </row>
    <row r="49" spans="1:15" s="66" customFormat="1" ht="11.25" customHeight="1" x14ac:dyDescent="0.2">
      <c r="A49" s="72" t="s">
        <v>139</v>
      </c>
      <c r="B49" s="81">
        <f>'[2]as of Oct-all banks'!B48</f>
        <v>151867.58532999997</v>
      </c>
      <c r="C49" s="81">
        <f>'[2]as of Oct-all banks'!C48</f>
        <v>76225.677580000003</v>
      </c>
      <c r="D49" s="81">
        <f>'[2]as of Oct-all banks'!D48</f>
        <v>603.28644999999995</v>
      </c>
      <c r="E49" s="74">
        <f t="shared" si="13"/>
        <v>76828.964030000003</v>
      </c>
      <c r="F49" s="74">
        <f t="shared" si="14"/>
        <v>75038.62129999997</v>
      </c>
      <c r="G49" s="74">
        <f t="shared" si="15"/>
        <v>75641.907749999969</v>
      </c>
      <c r="H49" s="75">
        <f t="shared" si="12"/>
        <v>50.589442021518195</v>
      </c>
    </row>
    <row r="50" spans="1:15" s="66" customFormat="1" ht="11.25" customHeight="1" x14ac:dyDescent="0.2">
      <c r="A50" s="72"/>
      <c r="B50" s="74"/>
      <c r="C50" s="74"/>
      <c r="D50" s="74"/>
      <c r="E50" s="74"/>
      <c r="F50" s="74"/>
      <c r="G50" s="74"/>
      <c r="H50" s="75"/>
    </row>
    <row r="51" spans="1:15" s="66" customFormat="1" ht="11.25" customHeight="1" x14ac:dyDescent="0.2">
      <c r="A51" s="68" t="s">
        <v>140</v>
      </c>
      <c r="B51" s="81">
        <f>'[2]as of Oct-all banks'!B51</f>
        <v>42182023.638939992</v>
      </c>
      <c r="C51" s="81">
        <f>'[2]as of Oct-all banks'!C51</f>
        <v>36424118.80212</v>
      </c>
      <c r="D51" s="81">
        <f>'[2]as of Oct-all banks'!D51</f>
        <v>615286.20572000009</v>
      </c>
      <c r="E51" s="74">
        <f t="shared" si="13"/>
        <v>37039405.00784</v>
      </c>
      <c r="F51" s="74">
        <f t="shared" si="14"/>
        <v>5142618.6310999915</v>
      </c>
      <c r="G51" s="74">
        <f t="shared" si="15"/>
        <v>5757904.8368199915</v>
      </c>
      <c r="H51" s="75">
        <f>E51/B51*100</f>
        <v>87.808506592479773</v>
      </c>
      <c r="K51" s="71">
        <f>B51-'[2]as of Oct-all banks'!C$15</f>
        <v>42081038.784499988</v>
      </c>
      <c r="L51" s="71">
        <f>C51-'[2]as of Oct-all banks'!D$15</f>
        <v>36419746.761270002</v>
      </c>
      <c r="M51" s="71">
        <f>D51-'[2]as of Oct-all banks'!E$15</f>
        <v>509929.31043000007</v>
      </c>
      <c r="N51" s="71">
        <f>E51-'[2]as of Oct-all banks'!F$15</f>
        <v>36978488.254110001</v>
      </c>
      <c r="O51" s="71">
        <f>F51-'[2]as of Oct-all banks'!G$15</f>
        <v>5077329.836519991</v>
      </c>
    </row>
    <row r="52" spans="1:15" s="66" customFormat="1" ht="11.25" customHeight="1" x14ac:dyDescent="0.2">
      <c r="A52" s="84"/>
      <c r="B52" s="77"/>
      <c r="C52" s="77"/>
      <c r="D52" s="77"/>
      <c r="E52" s="77"/>
      <c r="F52" s="77"/>
      <c r="G52" s="77"/>
      <c r="H52" s="70"/>
    </row>
    <row r="53" spans="1:15" s="66" customFormat="1" ht="11.25" customHeight="1" x14ac:dyDescent="0.2">
      <c r="A53" s="68" t="s">
        <v>141</v>
      </c>
      <c r="B53" s="78">
        <f t="shared" ref="B53:H53" si="16">+B54</f>
        <v>1526447.2059800001</v>
      </c>
      <c r="C53" s="78">
        <f t="shared" si="16"/>
        <v>984149.79841999989</v>
      </c>
      <c r="D53" s="78">
        <f t="shared" si="16"/>
        <v>2381.3342599999996</v>
      </c>
      <c r="E53" s="78">
        <f t="shared" si="16"/>
        <v>986531.13267999992</v>
      </c>
      <c r="F53" s="78">
        <f t="shared" si="16"/>
        <v>539916.07330000016</v>
      </c>
      <c r="G53" s="78">
        <f t="shared" si="16"/>
        <v>542297.4075600002</v>
      </c>
      <c r="H53" s="70">
        <f t="shared" si="16"/>
        <v>64.629233740621473</v>
      </c>
      <c r="K53" s="71">
        <f>B53-'[2]as of Oct-all banks'!C$16</f>
        <v>1196933.4171899999</v>
      </c>
      <c r="L53" s="71">
        <f>C53-'[2]as of Oct-all banks'!D$16</f>
        <v>976882.26922999986</v>
      </c>
      <c r="M53" s="71">
        <f>D53-'[2]as of Oct-all banks'!E$16</f>
        <v>-334399.98372000002</v>
      </c>
      <c r="N53" s="71">
        <f>E53-'[2]as of Oct-all banks'!F$16</f>
        <v>926309.66936999978</v>
      </c>
      <c r="O53" s="71">
        <f>F53-'[2]as of Oct-all banks'!G$16</f>
        <v>472427.08080000011</v>
      </c>
    </row>
    <row r="54" spans="1:15" s="66" customFormat="1" ht="11.25" customHeight="1" x14ac:dyDescent="0.2">
      <c r="A54" s="72" t="s">
        <v>118</v>
      </c>
      <c r="B54" s="81">
        <f>'[2]as of Oct-all banks'!B54</f>
        <v>1526447.2059800001</v>
      </c>
      <c r="C54" s="81">
        <f>'[2]as of Oct-all banks'!C54</f>
        <v>984149.79841999989</v>
      </c>
      <c r="D54" s="81">
        <f>'[2]as of Oct-all banks'!D54</f>
        <v>2381.3342599999996</v>
      </c>
      <c r="E54" s="74">
        <f>SUM(C54:D54)</f>
        <v>986531.13267999992</v>
      </c>
      <c r="F54" s="74">
        <f>B54-E54</f>
        <v>539916.07330000016</v>
      </c>
      <c r="G54" s="74">
        <f>B54-C54</f>
        <v>542297.4075600002</v>
      </c>
      <c r="H54" s="75">
        <f>E54/B54*100</f>
        <v>64.629233740621473</v>
      </c>
    </row>
    <row r="55" spans="1:15" s="66" customFormat="1" ht="11.25" customHeight="1" x14ac:dyDescent="0.2">
      <c r="A55" s="72"/>
      <c r="B55" s="77"/>
      <c r="C55" s="77"/>
      <c r="D55" s="77"/>
      <c r="E55" s="77"/>
      <c r="F55" s="77"/>
      <c r="G55" s="77"/>
      <c r="H55" s="70"/>
    </row>
    <row r="56" spans="1:15" s="66" customFormat="1" ht="11.25" customHeight="1" x14ac:dyDescent="0.2">
      <c r="A56" s="68" t="s">
        <v>142</v>
      </c>
      <c r="B56" s="78">
        <f t="shared" ref="B56:G56" si="17">SUM(B57:B62)</f>
        <v>19860917.663889993</v>
      </c>
      <c r="C56" s="78">
        <f t="shared" si="17"/>
        <v>15765605.118940003</v>
      </c>
      <c r="D56" s="78">
        <f t="shared" si="17"/>
        <v>747366.44702000008</v>
      </c>
      <c r="E56" s="78">
        <f t="shared" si="17"/>
        <v>16512971.565960001</v>
      </c>
      <c r="F56" s="78">
        <f t="shared" si="17"/>
        <v>3347946.0979299927</v>
      </c>
      <c r="G56" s="78">
        <f t="shared" si="17"/>
        <v>4095312.5449499926</v>
      </c>
      <c r="H56" s="70">
        <f t="shared" ref="H56:H62" si="18">E56/B56*100</f>
        <v>83.143044271227012</v>
      </c>
      <c r="K56" s="71">
        <f>B56-'[2]as of Oct-all banks'!C$17</f>
        <v>13500285.250519993</v>
      </c>
      <c r="L56" s="71">
        <f>C56-'[2]as of Oct-all banks'!D$17</f>
        <v>15584949.722640004</v>
      </c>
      <c r="M56" s="71">
        <f>D56-'[2]as of Oct-all banks'!E$17</f>
        <v>-5793921.3626500005</v>
      </c>
      <c r="N56" s="71">
        <f>E56-'[2]as of Oct-all banks'!F$17</f>
        <v>16212260.419690002</v>
      </c>
      <c r="O56" s="71">
        <f>F56-'[2]as of Oct-all banks'!G$17</f>
        <v>2866579.5553599931</v>
      </c>
    </row>
    <row r="57" spans="1:15" s="66" customFormat="1" ht="11.25" customHeight="1" x14ac:dyDescent="0.2">
      <c r="A57" s="72" t="s">
        <v>118</v>
      </c>
      <c r="B57" s="81">
        <f>'[2]as of Oct-all banks'!B57</f>
        <v>15753133.217449993</v>
      </c>
      <c r="C57" s="81">
        <f>'[2]as of Oct-all banks'!C57</f>
        <v>13202760.557080001</v>
      </c>
      <c r="D57" s="81">
        <f>'[2]as of Oct-all banks'!D57</f>
        <v>600374.03338000015</v>
      </c>
      <c r="E57" s="74">
        <f t="shared" ref="E57:E62" si="19">SUM(C57:D57)</f>
        <v>13803134.590460001</v>
      </c>
      <c r="F57" s="74">
        <f t="shared" ref="F57:F62" si="20">B57-E57</f>
        <v>1949998.6269899923</v>
      </c>
      <c r="G57" s="74">
        <f t="shared" ref="G57:G62" si="21">B57-C57</f>
        <v>2550372.6603699923</v>
      </c>
      <c r="H57" s="75">
        <f t="shared" si="18"/>
        <v>87.62151884280425</v>
      </c>
    </row>
    <row r="58" spans="1:15" s="66" customFormat="1" ht="11.25" customHeight="1" x14ac:dyDescent="0.2">
      <c r="A58" s="72" t="s">
        <v>143</v>
      </c>
      <c r="B58" s="81">
        <f>'[2]as of Oct-all banks'!B58</f>
        <v>1670323.5687499999</v>
      </c>
      <c r="C58" s="81">
        <f>'[2]as of Oct-all banks'!C58</f>
        <v>890179.15701999993</v>
      </c>
      <c r="D58" s="81">
        <f>'[2]as of Oct-all banks'!D58</f>
        <v>79708.464830000012</v>
      </c>
      <c r="E58" s="74">
        <f t="shared" si="19"/>
        <v>969887.62185</v>
      </c>
      <c r="F58" s="74">
        <f t="shared" si="20"/>
        <v>700435.94689999986</v>
      </c>
      <c r="G58" s="74">
        <f t="shared" si="21"/>
        <v>780144.41172999993</v>
      </c>
      <c r="H58" s="75">
        <f t="shared" si="18"/>
        <v>58.065852628531324</v>
      </c>
    </row>
    <row r="59" spans="1:15" s="66" customFormat="1" ht="11.25" customHeight="1" x14ac:dyDescent="0.2">
      <c r="A59" s="72" t="s">
        <v>144</v>
      </c>
      <c r="B59" s="81">
        <f>'[2]as of Oct-all banks'!B59</f>
        <v>860305.15546000004</v>
      </c>
      <c r="C59" s="81">
        <f>'[2]as of Oct-all banks'!C59</f>
        <v>660172.18900999997</v>
      </c>
      <c r="D59" s="81">
        <f>'[2]as of Oct-all banks'!D59</f>
        <v>27745.092709999997</v>
      </c>
      <c r="E59" s="74">
        <f t="shared" si="19"/>
        <v>687917.28171999997</v>
      </c>
      <c r="F59" s="74">
        <f t="shared" si="20"/>
        <v>172387.87374000007</v>
      </c>
      <c r="G59" s="74">
        <f t="shared" si="21"/>
        <v>200132.96645000007</v>
      </c>
      <c r="H59" s="75">
        <f t="shared" si="18"/>
        <v>79.962008521519863</v>
      </c>
    </row>
    <row r="60" spans="1:15" s="66" customFormat="1" ht="11.25" customHeight="1" x14ac:dyDescent="0.2">
      <c r="A60" s="72" t="s">
        <v>145</v>
      </c>
      <c r="B60" s="81">
        <f>'[2]as of Oct-all banks'!B60</f>
        <v>1398295.5243800001</v>
      </c>
      <c r="C60" s="81">
        <f>'[2]as of Oct-all banks'!C60</f>
        <v>866600.72849000001</v>
      </c>
      <c r="D60" s="81">
        <f>'[2]as of Oct-all banks'!D60</f>
        <v>37083.007899999997</v>
      </c>
      <c r="E60" s="74">
        <f t="shared" si="19"/>
        <v>903683.73638999998</v>
      </c>
      <c r="F60" s="74">
        <f t="shared" si="20"/>
        <v>494611.7879900001</v>
      </c>
      <c r="G60" s="74">
        <f t="shared" si="21"/>
        <v>531694.79589000007</v>
      </c>
      <c r="H60" s="75">
        <f t="shared" si="18"/>
        <v>64.627521195184443</v>
      </c>
    </row>
    <row r="61" spans="1:15" s="66" customFormat="1" ht="11.25" customHeight="1" x14ac:dyDescent="0.2">
      <c r="A61" s="72" t="s">
        <v>146</v>
      </c>
      <c r="B61" s="81">
        <f>'[2]as of Oct-all banks'!B61</f>
        <v>109891.43571999999</v>
      </c>
      <c r="C61" s="81">
        <f>'[2]as of Oct-all banks'!C61</f>
        <v>81992.251770000003</v>
      </c>
      <c r="D61" s="81">
        <f>'[2]as of Oct-all banks'!D61</f>
        <v>1464.6136100000001</v>
      </c>
      <c r="E61" s="74">
        <f t="shared" si="19"/>
        <v>83456.865380000003</v>
      </c>
      <c r="F61" s="74">
        <f t="shared" si="20"/>
        <v>26434.570339999991</v>
      </c>
      <c r="G61" s="74">
        <f t="shared" si="21"/>
        <v>27899.183949999991</v>
      </c>
      <c r="H61" s="75">
        <f t="shared" si="18"/>
        <v>75.944831217462237</v>
      </c>
    </row>
    <row r="62" spans="1:15" s="66" customFormat="1" ht="11.25" customHeight="1" x14ac:dyDescent="0.2">
      <c r="A62" s="72" t="s">
        <v>147</v>
      </c>
      <c r="B62" s="81">
        <f>'[2]as of Oct-all banks'!B62</f>
        <v>68968.762130000003</v>
      </c>
      <c r="C62" s="81">
        <f>'[2]as of Oct-all banks'!C62</f>
        <v>63900.235569999997</v>
      </c>
      <c r="D62" s="81">
        <f>'[2]as of Oct-all banks'!D62</f>
        <v>991.23458999999991</v>
      </c>
      <c r="E62" s="74">
        <f t="shared" si="19"/>
        <v>64891.470159999997</v>
      </c>
      <c r="F62" s="74">
        <f t="shared" si="20"/>
        <v>4077.2919700000057</v>
      </c>
      <c r="G62" s="74">
        <f t="shared" si="21"/>
        <v>5068.5265600000057</v>
      </c>
      <c r="H62" s="75">
        <f t="shared" si="18"/>
        <v>94.088204798696154</v>
      </c>
    </row>
    <row r="63" spans="1:15" s="66" customFormat="1" ht="11.25" customHeight="1" x14ac:dyDescent="0.2">
      <c r="A63" s="72"/>
      <c r="B63" s="77"/>
      <c r="C63" s="77"/>
      <c r="D63" s="77"/>
      <c r="E63" s="77"/>
      <c r="F63" s="77"/>
      <c r="G63" s="77"/>
      <c r="H63" s="70"/>
    </row>
    <row r="64" spans="1:15" s="66" customFormat="1" ht="11.25" customHeight="1" x14ac:dyDescent="0.2">
      <c r="A64" s="68" t="s">
        <v>148</v>
      </c>
      <c r="B64" s="85">
        <f t="shared" ref="B64:G64" si="22">SUM(B65:B75)</f>
        <v>15932676.501470437</v>
      </c>
      <c r="C64" s="85">
        <f t="shared" si="22"/>
        <v>10226015.779130042</v>
      </c>
      <c r="D64" s="85">
        <f t="shared" si="22"/>
        <v>156212.54884999999</v>
      </c>
      <c r="E64" s="85">
        <f t="shared" si="22"/>
        <v>10382228.32798004</v>
      </c>
      <c r="F64" s="85">
        <f t="shared" si="22"/>
        <v>5550448.1734903986</v>
      </c>
      <c r="G64" s="85">
        <f t="shared" si="22"/>
        <v>5706660.7223403975</v>
      </c>
      <c r="H64" s="70">
        <f t="shared" ref="H64:H75" si="23">E64/B64*100</f>
        <v>65.163115105122841</v>
      </c>
      <c r="K64" s="71">
        <f>B64-'[2]as of Oct-all banks'!C$18</f>
        <v>15816313.177940438</v>
      </c>
      <c r="L64" s="71">
        <f>C64-'[2]as of Oct-all banks'!D$18</f>
        <v>10223576.555740042</v>
      </c>
      <c r="M64" s="71">
        <f>D64-'[2]as of Oct-all banks'!E$18</f>
        <v>37410.001929999984</v>
      </c>
      <c r="N64" s="71">
        <f>E64-'[2]as of Oct-all banks'!F$18</f>
        <v>10378709.35391004</v>
      </c>
      <c r="O64" s="71">
        <f>F64-'[2]as of Oct-all banks'!G$18</f>
        <v>5544489.9760303982</v>
      </c>
    </row>
    <row r="65" spans="1:15" s="66" customFormat="1" ht="11.25" customHeight="1" x14ac:dyDescent="0.2">
      <c r="A65" s="72" t="s">
        <v>149</v>
      </c>
      <c r="B65" s="81">
        <f>'[2]as of Oct-all banks'!B65</f>
        <v>744592.01121043344</v>
      </c>
      <c r="C65" s="81">
        <f>'[2]as of Oct-all banks'!C65</f>
        <v>591552.3793400391</v>
      </c>
      <c r="D65" s="81">
        <f>'[2]as of Oct-all banks'!D65</f>
        <v>975.74513999998794</v>
      </c>
      <c r="E65" s="74">
        <f t="shared" ref="E65:E75" si="24">SUM(C65:D65)</f>
        <v>592528.12448003911</v>
      </c>
      <c r="F65" s="74">
        <f t="shared" ref="F65:F75" si="25">B65-E65</f>
        <v>152063.88673039433</v>
      </c>
      <c r="G65" s="74">
        <f t="shared" ref="G65:G75" si="26">B65-C65</f>
        <v>153039.63187039434</v>
      </c>
      <c r="H65" s="75">
        <f t="shared" si="23"/>
        <v>79.577555971464932</v>
      </c>
    </row>
    <row r="66" spans="1:15" s="66" customFormat="1" ht="11.25" customHeight="1" x14ac:dyDescent="0.2">
      <c r="A66" s="72" t="s">
        <v>150</v>
      </c>
      <c r="B66" s="81">
        <f>'[2]as of Oct-all banks'!B66</f>
        <v>2136263.0991600002</v>
      </c>
      <c r="C66" s="81">
        <f>'[2]as of Oct-all banks'!C66</f>
        <v>1583981.6257499999</v>
      </c>
      <c r="D66" s="81">
        <f>'[2]as of Oct-all banks'!D66</f>
        <v>31369.004730000001</v>
      </c>
      <c r="E66" s="74">
        <f t="shared" si="24"/>
        <v>1615350.6304799998</v>
      </c>
      <c r="F66" s="74">
        <f t="shared" si="25"/>
        <v>520912.4686800004</v>
      </c>
      <c r="G66" s="74">
        <f t="shared" si="26"/>
        <v>552281.47341000033</v>
      </c>
      <c r="H66" s="75">
        <f t="shared" si="23"/>
        <v>75.615715644537033</v>
      </c>
    </row>
    <row r="67" spans="1:15" s="66" customFormat="1" ht="11.25" customHeight="1" x14ac:dyDescent="0.2">
      <c r="A67" s="72" t="s">
        <v>151</v>
      </c>
      <c r="B67" s="81">
        <f>'[2]as of Oct-all banks'!B67</f>
        <v>9269267.1806900036</v>
      </c>
      <c r="C67" s="81">
        <f>'[2]as of Oct-all banks'!C67</f>
        <v>5057916.8642300004</v>
      </c>
      <c r="D67" s="81">
        <f>'[2]as of Oct-all banks'!D67</f>
        <v>82934.970620000007</v>
      </c>
      <c r="E67" s="74">
        <f t="shared" si="24"/>
        <v>5140851.8348500002</v>
      </c>
      <c r="F67" s="74">
        <f t="shared" si="25"/>
        <v>4128415.3458400033</v>
      </c>
      <c r="G67" s="74">
        <f t="shared" si="26"/>
        <v>4211350.3164600031</v>
      </c>
      <c r="H67" s="75">
        <f t="shared" si="23"/>
        <v>55.461254213920675</v>
      </c>
    </row>
    <row r="68" spans="1:15" s="66" customFormat="1" ht="11.25" customHeight="1" x14ac:dyDescent="0.2">
      <c r="A68" s="72" t="s">
        <v>152</v>
      </c>
      <c r="B68" s="81">
        <f>'[2]as of Oct-all banks'!B68</f>
        <v>184199.09488000005</v>
      </c>
      <c r="C68" s="81">
        <f>'[2]as of Oct-all banks'!C68</f>
        <v>157778.38628000001</v>
      </c>
      <c r="D68" s="81">
        <f>'[2]as of Oct-all banks'!D68</f>
        <v>1646.8269999999998</v>
      </c>
      <c r="E68" s="74">
        <f t="shared" si="24"/>
        <v>159425.21328</v>
      </c>
      <c r="F68" s="74">
        <f t="shared" si="25"/>
        <v>24773.881600000052</v>
      </c>
      <c r="G68" s="74">
        <f t="shared" si="26"/>
        <v>26420.708600000042</v>
      </c>
      <c r="H68" s="75">
        <f t="shared" si="23"/>
        <v>86.550486789232352</v>
      </c>
    </row>
    <row r="69" spans="1:15" s="66" customFormat="1" ht="11.25" customHeight="1" x14ac:dyDescent="0.2">
      <c r="A69" s="72" t="s">
        <v>153</v>
      </c>
      <c r="B69" s="81">
        <f>'[2]as of Oct-all banks'!B69</f>
        <v>2077712.2194100001</v>
      </c>
      <c r="C69" s="81">
        <f>'[2]as of Oct-all banks'!C69</f>
        <v>1455191.6913200007</v>
      </c>
      <c r="D69" s="81">
        <f>'[2]as of Oct-all banks'!D69</f>
        <v>8310.8590999999997</v>
      </c>
      <c r="E69" s="74">
        <f t="shared" si="24"/>
        <v>1463502.5504200007</v>
      </c>
      <c r="F69" s="74">
        <f t="shared" si="25"/>
        <v>614209.66898999945</v>
      </c>
      <c r="G69" s="74">
        <f t="shared" si="26"/>
        <v>622520.52808999945</v>
      </c>
      <c r="H69" s="75">
        <f t="shared" si="23"/>
        <v>70.438174100722478</v>
      </c>
    </row>
    <row r="70" spans="1:15" s="66" customFormat="1" ht="11.25" customHeight="1" x14ac:dyDescent="0.2">
      <c r="A70" s="72" t="s">
        <v>154</v>
      </c>
      <c r="B70" s="81">
        <f>'[2]as of Oct-all banks'!B70</f>
        <v>11226.90749</v>
      </c>
      <c r="C70" s="81">
        <f>'[2]as of Oct-all banks'!C70</f>
        <v>11117.677119999998</v>
      </c>
      <c r="D70" s="81">
        <f>'[2]as of Oct-all banks'!D70</f>
        <v>5.9160000000000004</v>
      </c>
      <c r="E70" s="74">
        <f t="shared" si="24"/>
        <v>11123.593119999998</v>
      </c>
      <c r="F70" s="74">
        <f t="shared" si="25"/>
        <v>103.31437000000187</v>
      </c>
      <c r="G70" s="74">
        <f t="shared" si="26"/>
        <v>109.23037000000113</v>
      </c>
      <c r="H70" s="75">
        <f t="shared" si="23"/>
        <v>99.079761099910854</v>
      </c>
    </row>
    <row r="71" spans="1:15" s="66" customFormat="1" ht="11.25" customHeight="1" x14ac:dyDescent="0.2">
      <c r="A71" s="72" t="s">
        <v>155</v>
      </c>
      <c r="B71" s="81">
        <f>'[2]as of Oct-all banks'!B71</f>
        <v>321101.3858799999</v>
      </c>
      <c r="C71" s="81">
        <f>'[2]as of Oct-all banks'!C71</f>
        <v>303695.85979999992</v>
      </c>
      <c r="D71" s="81">
        <f>'[2]as of Oct-all banks'!D71</f>
        <v>3635.1426499999989</v>
      </c>
      <c r="E71" s="74">
        <f t="shared" si="24"/>
        <v>307331.00244999991</v>
      </c>
      <c r="F71" s="74">
        <f t="shared" si="25"/>
        <v>13770.383429999987</v>
      </c>
      <c r="G71" s="74">
        <f t="shared" si="26"/>
        <v>17405.526079999981</v>
      </c>
      <c r="H71" s="75">
        <f t="shared" si="23"/>
        <v>95.711515416770524</v>
      </c>
    </row>
    <row r="72" spans="1:15" s="66" customFormat="1" ht="11.25" customHeight="1" x14ac:dyDescent="0.2">
      <c r="A72" s="72" t="s">
        <v>156</v>
      </c>
      <c r="B72" s="81">
        <f>'[2]as of Oct-all banks'!B72</f>
        <v>325834.70747999998</v>
      </c>
      <c r="C72" s="81">
        <f>'[2]as of Oct-all banks'!C72</f>
        <v>272435.20319999999</v>
      </c>
      <c r="D72" s="81">
        <f>'[2]as of Oct-all banks'!D72</f>
        <v>8306.2177800000009</v>
      </c>
      <c r="E72" s="74">
        <f t="shared" si="24"/>
        <v>280741.42098</v>
      </c>
      <c r="F72" s="74">
        <f t="shared" si="25"/>
        <v>45093.286499999987</v>
      </c>
      <c r="G72" s="74">
        <f t="shared" si="26"/>
        <v>53399.504279999994</v>
      </c>
      <c r="H72" s="75">
        <f t="shared" si="23"/>
        <v>86.160686549093953</v>
      </c>
    </row>
    <row r="73" spans="1:15" s="66" customFormat="1" ht="11.25" customHeight="1" x14ac:dyDescent="0.2">
      <c r="A73" s="72" t="s">
        <v>157</v>
      </c>
      <c r="B73" s="81">
        <f>'[2]as of Oct-all banks'!B73</f>
        <v>43196.072549999997</v>
      </c>
      <c r="C73" s="81">
        <f>'[2]as of Oct-all banks'!C73</f>
        <v>41195.866929999997</v>
      </c>
      <c r="D73" s="81">
        <f>'[2]as of Oct-all banks'!D73</f>
        <v>1125.8696</v>
      </c>
      <c r="E73" s="74">
        <f t="shared" si="24"/>
        <v>42321.736529999995</v>
      </c>
      <c r="F73" s="74">
        <f t="shared" si="25"/>
        <v>874.33602000000246</v>
      </c>
      <c r="G73" s="74">
        <f t="shared" si="26"/>
        <v>2000.2056200000006</v>
      </c>
      <c r="H73" s="75">
        <f t="shared" si="23"/>
        <v>97.975890009472622</v>
      </c>
    </row>
    <row r="74" spans="1:15" s="66" customFormat="1" ht="11.25" customHeight="1" x14ac:dyDescent="0.2">
      <c r="A74" s="83" t="s">
        <v>158</v>
      </c>
      <c r="B74" s="81">
        <f>'[2]as of Oct-all banks'!B74</f>
        <v>33153.899559999991</v>
      </c>
      <c r="C74" s="81">
        <f>'[2]as of Oct-all banks'!C74</f>
        <v>28611.37804</v>
      </c>
      <c r="D74" s="81">
        <f>'[2]as of Oct-all banks'!D74</f>
        <v>1169.6075499999999</v>
      </c>
      <c r="E74" s="74">
        <f t="shared" si="24"/>
        <v>29780.98559</v>
      </c>
      <c r="F74" s="74">
        <f t="shared" si="25"/>
        <v>3372.9139699999905</v>
      </c>
      <c r="G74" s="74">
        <f t="shared" si="26"/>
        <v>4542.5215199999911</v>
      </c>
      <c r="H74" s="75">
        <f t="shared" si="23"/>
        <v>89.826493972765149</v>
      </c>
    </row>
    <row r="75" spans="1:15" s="66" customFormat="1" ht="11.25" customHeight="1" x14ac:dyDescent="0.2">
      <c r="A75" s="72" t="s">
        <v>159</v>
      </c>
      <c r="B75" s="81">
        <f>'[2]as of Oct-all banks'!B75</f>
        <v>786129.92315999989</v>
      </c>
      <c r="C75" s="81">
        <f>'[2]as of Oct-all banks'!C75</f>
        <v>722538.84712000005</v>
      </c>
      <c r="D75" s="81">
        <f>'[2]as of Oct-all banks'!D75</f>
        <v>16732.388680000004</v>
      </c>
      <c r="E75" s="74">
        <f t="shared" si="24"/>
        <v>739271.23580000002</v>
      </c>
      <c r="F75" s="74">
        <f t="shared" si="25"/>
        <v>46858.687359999865</v>
      </c>
      <c r="G75" s="74">
        <f t="shared" si="26"/>
        <v>63591.07603999984</v>
      </c>
      <c r="H75" s="75">
        <f t="shared" si="23"/>
        <v>94.039320221822578</v>
      </c>
    </row>
    <row r="76" spans="1:15" s="66" customFormat="1" ht="11.25" customHeight="1" x14ac:dyDescent="0.2">
      <c r="A76" s="72"/>
      <c r="B76" s="77"/>
      <c r="C76" s="77"/>
      <c r="D76" s="77"/>
      <c r="E76" s="77"/>
      <c r="F76" s="77"/>
      <c r="G76" s="77"/>
      <c r="H76" s="70"/>
    </row>
    <row r="77" spans="1:15" s="66" customFormat="1" ht="11.25" customHeight="1" x14ac:dyDescent="0.2">
      <c r="A77" s="68" t="s">
        <v>160</v>
      </c>
      <c r="B77" s="78">
        <f t="shared" ref="B77:G77" si="27">SUM(B78:B81)</f>
        <v>15560651.243329998</v>
      </c>
      <c r="C77" s="78">
        <f t="shared" si="27"/>
        <v>12219380.624479998</v>
      </c>
      <c r="D77" s="78">
        <f t="shared" si="27"/>
        <v>1173766.4034599997</v>
      </c>
      <c r="E77" s="78">
        <f t="shared" si="27"/>
        <v>13393147.027939999</v>
      </c>
      <c r="F77" s="78">
        <f t="shared" si="27"/>
        <v>2167504.2153899996</v>
      </c>
      <c r="G77" s="78">
        <f t="shared" si="27"/>
        <v>3341270.6188499979</v>
      </c>
      <c r="H77" s="70">
        <f>E77/B77*100</f>
        <v>86.07060731909219</v>
      </c>
      <c r="K77" s="71">
        <f>B77-'[2]as of Oct-all banks'!C$19</f>
        <v>15560651.243329998</v>
      </c>
      <c r="L77" s="71">
        <f>C77-'[2]as of Oct-all banks'!D$19</f>
        <v>12219380.624479998</v>
      </c>
      <c r="M77" s="71">
        <f>D77-'[2]as of Oct-all banks'!E$19</f>
        <v>1173766.4034599997</v>
      </c>
      <c r="N77" s="71">
        <f>E77-'[2]as of Oct-all banks'!F$19</f>
        <v>13393147.027939999</v>
      </c>
      <c r="O77" s="71">
        <f>F77-'[2]as of Oct-all banks'!G$19</f>
        <v>2167504.2153899996</v>
      </c>
    </row>
    <row r="78" spans="1:15" s="66" customFormat="1" ht="11.25" customHeight="1" x14ac:dyDescent="0.2">
      <c r="A78" s="72" t="s">
        <v>118</v>
      </c>
      <c r="B78" s="81">
        <f>'[2]as of Oct-all banks'!B78</f>
        <v>15490060.624369998</v>
      </c>
      <c r="C78" s="81">
        <f>'[2]as of Oct-all banks'!C78</f>
        <v>12159204.316299999</v>
      </c>
      <c r="D78" s="81">
        <f>'[2]as of Oct-all banks'!D78</f>
        <v>1171991.8818599998</v>
      </c>
      <c r="E78" s="74">
        <f>SUM(C78:D78)</f>
        <v>13331196.198159998</v>
      </c>
      <c r="F78" s="74">
        <f>B78-E78</f>
        <v>2158864.4262099992</v>
      </c>
      <c r="G78" s="74">
        <f>B78-C78</f>
        <v>3330856.3080699984</v>
      </c>
      <c r="H78" s="75">
        <f>E78/B78*100</f>
        <v>86.062905248972825</v>
      </c>
    </row>
    <row r="79" spans="1:15" s="66" customFormat="1" ht="11.25" customHeight="1" x14ac:dyDescent="0.2">
      <c r="A79" s="72" t="s">
        <v>161</v>
      </c>
      <c r="B79" s="81">
        <f>'[2]as of Oct-all banks'!B79</f>
        <v>47792.423240000004</v>
      </c>
      <c r="C79" s="81">
        <f>'[2]as of Oct-all banks'!C79</f>
        <v>44253.435560000005</v>
      </c>
      <c r="D79" s="81">
        <f>'[2]as of Oct-all banks'!D79</f>
        <v>707.20629000000008</v>
      </c>
      <c r="E79" s="74">
        <f>SUM(C79:D79)</f>
        <v>44960.641850000007</v>
      </c>
      <c r="F79" s="74">
        <f>B79-E79</f>
        <v>2831.7813899999965</v>
      </c>
      <c r="G79" s="74">
        <f>B79-C79</f>
        <v>3538.9876799999984</v>
      </c>
      <c r="H79" s="75">
        <f>E79/B79*100</f>
        <v>94.074831954471961</v>
      </c>
    </row>
    <row r="80" spans="1:15" s="66" customFormat="1" ht="11.25" customHeight="1" x14ac:dyDescent="0.2">
      <c r="A80" s="72" t="s">
        <v>162</v>
      </c>
      <c r="B80" s="81">
        <f>'[2]as of Oct-all banks'!B80</f>
        <v>5304.8874500000002</v>
      </c>
      <c r="C80" s="81">
        <f>'[2]as of Oct-all banks'!C80</f>
        <v>3829.2272499999999</v>
      </c>
      <c r="D80" s="81">
        <f>'[2]as of Oct-all banks'!D80</f>
        <v>890.15944999999999</v>
      </c>
      <c r="E80" s="74">
        <f>SUM(C80:D80)</f>
        <v>4719.3867</v>
      </c>
      <c r="F80" s="74">
        <f>B80-E80</f>
        <v>585.50075000000015</v>
      </c>
      <c r="G80" s="74">
        <f>B80-C80</f>
        <v>1475.6602000000003</v>
      </c>
      <c r="H80" s="75">
        <f>E80/B80*100</f>
        <v>88.962993927420641</v>
      </c>
    </row>
    <row r="81" spans="1:15" s="66" customFormat="1" ht="11.25" customHeight="1" x14ac:dyDescent="0.2">
      <c r="A81" s="72" t="s">
        <v>163</v>
      </c>
      <c r="B81" s="81">
        <f>'[2]as of Oct-all banks'!B81</f>
        <v>17493.308270000001</v>
      </c>
      <c r="C81" s="81">
        <f>'[2]as of Oct-all banks'!C81</f>
        <v>12093.645369999998</v>
      </c>
      <c r="D81" s="81">
        <f>'[2]as of Oct-all banks'!D81</f>
        <v>177.15585999999999</v>
      </c>
      <c r="E81" s="74">
        <f>SUM(C81:D81)</f>
        <v>12270.801229999999</v>
      </c>
      <c r="F81" s="74">
        <f>B81-E81</f>
        <v>5222.5070400000022</v>
      </c>
      <c r="G81" s="74">
        <f>B81-C81</f>
        <v>5399.662900000003</v>
      </c>
      <c r="H81" s="75">
        <f>E81/B81*100</f>
        <v>70.145686799813063</v>
      </c>
    </row>
    <row r="82" spans="1:15" s="66" customFormat="1" ht="11.25" customHeight="1" x14ac:dyDescent="0.2">
      <c r="A82" s="72"/>
      <c r="B82" s="77"/>
      <c r="C82" s="77"/>
      <c r="D82" s="77"/>
      <c r="E82" s="77"/>
      <c r="F82" s="77"/>
      <c r="G82" s="77"/>
      <c r="H82" s="70"/>
    </row>
    <row r="83" spans="1:15" s="66" customFormat="1" ht="11.25" customHeight="1" x14ac:dyDescent="0.2">
      <c r="A83" s="68" t="s">
        <v>164</v>
      </c>
      <c r="B83" s="78">
        <f t="shared" ref="B83:G83" si="28">SUM(B84:B86)</f>
        <v>75732341.406880051</v>
      </c>
      <c r="C83" s="78">
        <f t="shared" si="28"/>
        <v>63268213.86093998</v>
      </c>
      <c r="D83" s="78">
        <f t="shared" si="28"/>
        <v>1246350.5369400005</v>
      </c>
      <c r="E83" s="78">
        <f t="shared" si="28"/>
        <v>64514564.397879988</v>
      </c>
      <c r="F83" s="78">
        <f t="shared" si="28"/>
        <v>11217777.009000059</v>
      </c>
      <c r="G83" s="78">
        <f t="shared" si="28"/>
        <v>12464127.545940062</v>
      </c>
      <c r="H83" s="70">
        <f>E83/B83*100</f>
        <v>85.187600435154437</v>
      </c>
      <c r="K83" s="71">
        <f>B83-'[2]as of Oct-all banks'!C$20</f>
        <v>72376982.051900044</v>
      </c>
      <c r="L83" s="71">
        <f>C83-'[2]as of Oct-all banks'!D$20</f>
        <v>63146152.818019979</v>
      </c>
      <c r="M83" s="71">
        <f>D83-'[2]as of Oct-all banks'!E$20</f>
        <v>-2231069.8609599997</v>
      </c>
      <c r="N83" s="71">
        <f>E83-'[2]as of Oct-all banks'!F$20</f>
        <v>64332267.360329986</v>
      </c>
      <c r="O83" s="71">
        <f>F83-'[2]as of Oct-all banks'!G$20</f>
        <v>10913418.92853006</v>
      </c>
    </row>
    <row r="84" spans="1:15" s="66" customFormat="1" ht="11.25" customHeight="1" x14ac:dyDescent="0.2">
      <c r="A84" s="72" t="s">
        <v>165</v>
      </c>
      <c r="B84" s="81">
        <f>'[2]as of Oct-all banks'!B84</f>
        <v>74900441.230820045</v>
      </c>
      <c r="C84" s="81">
        <f>'[2]as of Oct-all banks'!C84</f>
        <v>62729366.693159983</v>
      </c>
      <c r="D84" s="81">
        <f>'[2]as of Oct-all banks'!D84</f>
        <v>1240370.8940400004</v>
      </c>
      <c r="E84" s="74">
        <f>SUM(C84:D84)</f>
        <v>63969737.587199986</v>
      </c>
      <c r="F84" s="74">
        <f>B84-E84</f>
        <v>10930703.643620059</v>
      </c>
      <c r="G84" s="74">
        <f>B84-C84</f>
        <v>12171074.537660062</v>
      </c>
      <c r="H84" s="75">
        <f>E84/B84*100</f>
        <v>85.406356138897763</v>
      </c>
    </row>
    <row r="85" spans="1:15" s="66" customFormat="1" ht="11.25" customHeight="1" x14ac:dyDescent="0.2">
      <c r="A85" s="72" t="s">
        <v>166</v>
      </c>
      <c r="B85" s="81">
        <f>'[2]as of Oct-all banks'!B85</f>
        <v>302558.36653999996</v>
      </c>
      <c r="C85" s="81">
        <f>'[2]as of Oct-all banks'!C85</f>
        <v>276682.31860999996</v>
      </c>
      <c r="D85" s="81">
        <f>'[2]as of Oct-all banks'!D85</f>
        <v>4246.9433399999998</v>
      </c>
      <c r="E85" s="74">
        <f>SUM(C85:D85)</f>
        <v>280929.26194999996</v>
      </c>
      <c r="F85" s="74">
        <f>B85-E85</f>
        <v>21629.104590000003</v>
      </c>
      <c r="G85" s="74">
        <f>B85-C85</f>
        <v>25876.047930000001</v>
      </c>
      <c r="H85" s="75">
        <f>E85/B85*100</f>
        <v>92.851262109408395</v>
      </c>
    </row>
    <row r="86" spans="1:15" s="66" customFormat="1" ht="11.25" customHeight="1" x14ac:dyDescent="0.2">
      <c r="A86" s="72" t="s">
        <v>167</v>
      </c>
      <c r="B86" s="81">
        <f>'[2]as of Oct-all banks'!B86</f>
        <v>529341.80952000001</v>
      </c>
      <c r="C86" s="81">
        <f>'[2]as of Oct-all banks'!C86</f>
        <v>262164.84917</v>
      </c>
      <c r="D86" s="81">
        <f>'[2]as of Oct-all banks'!D86</f>
        <v>1732.69956</v>
      </c>
      <c r="E86" s="74">
        <f>SUM(C86:D86)</f>
        <v>263897.54872999998</v>
      </c>
      <c r="F86" s="74">
        <f>B86-E86</f>
        <v>265444.26079000003</v>
      </c>
      <c r="G86" s="74">
        <f>B86-C86</f>
        <v>267176.96035000001</v>
      </c>
      <c r="H86" s="75">
        <f>E86/B86*100</f>
        <v>49.853902333786692</v>
      </c>
    </row>
    <row r="87" spans="1:15" s="66" customFormat="1" ht="11.25" customHeight="1" x14ac:dyDescent="0.2">
      <c r="A87" s="72"/>
      <c r="B87" s="77"/>
      <c r="C87" s="77"/>
      <c r="D87" s="77"/>
      <c r="E87" s="77"/>
      <c r="F87" s="77"/>
      <c r="G87" s="77"/>
      <c r="H87" s="70"/>
    </row>
    <row r="88" spans="1:15" s="66" customFormat="1" ht="11.25" customHeight="1" x14ac:dyDescent="0.2">
      <c r="A88" s="68" t="s">
        <v>168</v>
      </c>
      <c r="B88" s="78">
        <f t="shared" ref="B88:G88" si="29">SUM(B89:B95)</f>
        <v>136197711.62939006</v>
      </c>
      <c r="C88" s="78">
        <f t="shared" si="29"/>
        <v>126409808.39935996</v>
      </c>
      <c r="D88" s="78">
        <f t="shared" si="29"/>
        <v>1507840.3384499997</v>
      </c>
      <c r="E88" s="78">
        <f t="shared" si="29"/>
        <v>127917648.73780997</v>
      </c>
      <c r="F88" s="78">
        <f t="shared" si="29"/>
        <v>8280062.8915800657</v>
      </c>
      <c r="G88" s="78">
        <f t="shared" si="29"/>
        <v>9787903.230030071</v>
      </c>
      <c r="H88" s="70">
        <f t="shared" ref="H88:H95" si="30">E88/B88*100</f>
        <v>93.920556525860647</v>
      </c>
      <c r="K88" s="71">
        <f>B88-'[2]as of Oct-all banks'!C$21</f>
        <v>132842352.27441005</v>
      </c>
      <c r="L88" s="71">
        <f>C88-'[2]as of Oct-all banks'!D$21</f>
        <v>126287747.35643996</v>
      </c>
      <c r="M88" s="71">
        <f>D88-'[2]as of Oct-all banks'!E$21</f>
        <v>-1969580.0594500005</v>
      </c>
      <c r="N88" s="71">
        <f>E88-'[2]as of Oct-all banks'!F$21</f>
        <v>127735351.70025997</v>
      </c>
      <c r="O88" s="71">
        <f>F88-'[2]as of Oct-all banks'!G$21</f>
        <v>7975704.8111100662</v>
      </c>
    </row>
    <row r="89" spans="1:15" s="66" customFormat="1" ht="11.25" customHeight="1" x14ac:dyDescent="0.2">
      <c r="A89" s="72" t="s">
        <v>149</v>
      </c>
      <c r="B89" s="81">
        <f>'[2]as of Oct-all banks'!B89</f>
        <v>13553455.409230003</v>
      </c>
      <c r="C89" s="81">
        <f>'[2]as of Oct-all banks'!C89</f>
        <v>9231285.3216599971</v>
      </c>
      <c r="D89" s="81">
        <f>'[2]as of Oct-all banks'!D89</f>
        <v>749177.62913000002</v>
      </c>
      <c r="E89" s="74">
        <f t="shared" ref="E89:E95" si="31">SUM(C89:D89)</f>
        <v>9980462.9507899974</v>
      </c>
      <c r="F89" s="74">
        <f t="shared" ref="F89:F95" si="32">B89-E89</f>
        <v>3572992.4584400058</v>
      </c>
      <c r="G89" s="74">
        <f t="shared" ref="G89:G95" si="33">B89-C89</f>
        <v>4322170.087570006</v>
      </c>
      <c r="H89" s="75">
        <f t="shared" si="30"/>
        <v>73.637774644488289</v>
      </c>
    </row>
    <row r="90" spans="1:15" s="66" customFormat="1" ht="11.25" customHeight="1" x14ac:dyDescent="0.2">
      <c r="A90" s="72" t="s">
        <v>169</v>
      </c>
      <c r="B90" s="81">
        <f>'[2]as of Oct-all banks'!B90</f>
        <v>11289514.295730006</v>
      </c>
      <c r="C90" s="81">
        <f>'[2]as of Oct-all banks'!C90</f>
        <v>10092911.846630001</v>
      </c>
      <c r="D90" s="81">
        <f>'[2]as of Oct-all banks'!D90</f>
        <v>46121.887130000003</v>
      </c>
      <c r="E90" s="74">
        <f t="shared" si="31"/>
        <v>10139033.733760001</v>
      </c>
      <c r="F90" s="74">
        <f t="shared" si="32"/>
        <v>1150480.5619700048</v>
      </c>
      <c r="G90" s="74">
        <f t="shared" si="33"/>
        <v>1196602.4491000045</v>
      </c>
      <c r="H90" s="75">
        <f t="shared" si="30"/>
        <v>89.809299746357141</v>
      </c>
    </row>
    <row r="91" spans="1:15" s="66" customFormat="1" ht="11.25" customHeight="1" x14ac:dyDescent="0.2">
      <c r="A91" s="72" t="s">
        <v>170</v>
      </c>
      <c r="B91" s="81">
        <f>'[2]as of Oct-all banks'!B91</f>
        <v>7962433.8236900009</v>
      </c>
      <c r="C91" s="81">
        <f>'[2]as of Oct-all banks'!C91</f>
        <v>7404693.5479400009</v>
      </c>
      <c r="D91" s="81">
        <f>'[2]as of Oct-all banks'!D91</f>
        <v>23658.367660000004</v>
      </c>
      <c r="E91" s="74">
        <f t="shared" si="31"/>
        <v>7428351.9156000009</v>
      </c>
      <c r="F91" s="74">
        <f t="shared" si="32"/>
        <v>534081.90809000004</v>
      </c>
      <c r="G91" s="74">
        <f t="shared" si="33"/>
        <v>557740.27575000003</v>
      </c>
      <c r="H91" s="75">
        <f t="shared" si="30"/>
        <v>93.292479160065497</v>
      </c>
    </row>
    <row r="92" spans="1:15" s="66" customFormat="1" ht="11.25" customHeight="1" x14ac:dyDescent="0.2">
      <c r="A92" s="72" t="s">
        <v>171</v>
      </c>
      <c r="B92" s="81">
        <f>'[2]as of Oct-all banks'!B92</f>
        <v>207723.21109999996</v>
      </c>
      <c r="C92" s="81">
        <f>'[2]as of Oct-all banks'!C92</f>
        <v>162313.58791</v>
      </c>
      <c r="D92" s="81">
        <f>'[2]as of Oct-all banks'!D92</f>
        <v>13343.69162</v>
      </c>
      <c r="E92" s="74">
        <f t="shared" si="31"/>
        <v>175657.27953</v>
      </c>
      <c r="F92" s="74">
        <f t="shared" si="32"/>
        <v>32065.931569999957</v>
      </c>
      <c r="G92" s="74">
        <f t="shared" si="33"/>
        <v>45409.623189999955</v>
      </c>
      <c r="H92" s="75">
        <f t="shared" si="30"/>
        <v>84.56314467690224</v>
      </c>
    </row>
    <row r="93" spans="1:15" s="66" customFormat="1" ht="11.25" customHeight="1" x14ac:dyDescent="0.2">
      <c r="A93" s="72" t="s">
        <v>172</v>
      </c>
      <c r="B93" s="81">
        <f>'[2]as of Oct-all banks'!B93</f>
        <v>1024844.70307</v>
      </c>
      <c r="C93" s="81">
        <f>'[2]as of Oct-all banks'!C93</f>
        <v>918489.14250000019</v>
      </c>
      <c r="D93" s="81">
        <f>'[2]as of Oct-all banks'!D93</f>
        <v>50062.210219999994</v>
      </c>
      <c r="E93" s="74">
        <f t="shared" si="31"/>
        <v>968551.3527200002</v>
      </c>
      <c r="F93" s="74">
        <f t="shared" si="32"/>
        <v>56293.350349999848</v>
      </c>
      <c r="G93" s="74">
        <f t="shared" si="33"/>
        <v>106355.56056999986</v>
      </c>
      <c r="H93" s="75">
        <f t="shared" si="30"/>
        <v>94.507133599718202</v>
      </c>
    </row>
    <row r="94" spans="1:15" s="66" customFormat="1" ht="11.25" customHeight="1" x14ac:dyDescent="0.2">
      <c r="A94" s="72" t="s">
        <v>173</v>
      </c>
      <c r="B94" s="81">
        <f>'[2]as of Oct-all banks'!B94</f>
        <v>100885705.55138002</v>
      </c>
      <c r="C94" s="81">
        <f>'[2]as of Oct-all banks'!C94</f>
        <v>97397132.959669963</v>
      </c>
      <c r="D94" s="81">
        <f>'[2]as of Oct-all banks'!D94</f>
        <v>618886.32271999959</v>
      </c>
      <c r="E94" s="74">
        <f t="shared" si="31"/>
        <v>98016019.282389969</v>
      </c>
      <c r="F94" s="74">
        <f t="shared" si="32"/>
        <v>2869686.2689900547</v>
      </c>
      <c r="G94" s="74">
        <f t="shared" si="33"/>
        <v>3488572.5917100608</v>
      </c>
      <c r="H94" s="75">
        <f t="shared" si="30"/>
        <v>97.155507558473133</v>
      </c>
    </row>
    <row r="95" spans="1:15" s="66" customFormat="1" ht="11.25" customHeight="1" x14ac:dyDescent="0.2">
      <c r="A95" s="72" t="s">
        <v>174</v>
      </c>
      <c r="B95" s="81">
        <f>'[2]as of Oct-all banks'!B95</f>
        <v>1274034.6351900001</v>
      </c>
      <c r="C95" s="81">
        <f>'[2]as of Oct-all banks'!C95</f>
        <v>1202981.9930499999</v>
      </c>
      <c r="D95" s="81">
        <f>'[2]as of Oct-all banks'!D95</f>
        <v>6590.2299699999994</v>
      </c>
      <c r="E95" s="74">
        <f t="shared" si="31"/>
        <v>1209572.2230199999</v>
      </c>
      <c r="F95" s="74">
        <f t="shared" si="32"/>
        <v>64462.412170000141</v>
      </c>
      <c r="G95" s="74">
        <f t="shared" si="33"/>
        <v>71052.642140000127</v>
      </c>
      <c r="H95" s="75">
        <f t="shared" si="30"/>
        <v>94.940293584688405</v>
      </c>
    </row>
    <row r="96" spans="1:15" s="66" customFormat="1" ht="11.25" customHeight="1" x14ac:dyDescent="0.2">
      <c r="A96" s="72"/>
      <c r="B96" s="77"/>
      <c r="C96" s="77"/>
      <c r="D96" s="77"/>
      <c r="E96" s="77"/>
      <c r="F96" s="77"/>
      <c r="G96" s="77"/>
      <c r="H96" s="70"/>
    </row>
    <row r="97" spans="1:15" s="66" customFormat="1" ht="11.25" customHeight="1" x14ac:dyDescent="0.2">
      <c r="A97" s="68" t="s">
        <v>175</v>
      </c>
      <c r="B97" s="78">
        <f t="shared" ref="B97:G97" si="34">SUM(B98:B107)</f>
        <v>12578911.986400001</v>
      </c>
      <c r="C97" s="78">
        <f t="shared" si="34"/>
        <v>10753528.858730001</v>
      </c>
      <c r="D97" s="78">
        <f t="shared" si="34"/>
        <v>273653.05330999999</v>
      </c>
      <c r="E97" s="78">
        <f t="shared" si="34"/>
        <v>11027181.912039999</v>
      </c>
      <c r="F97" s="78">
        <f t="shared" si="34"/>
        <v>1551730.0743599983</v>
      </c>
      <c r="G97" s="78">
        <f t="shared" si="34"/>
        <v>1825383.1276699984</v>
      </c>
      <c r="H97" s="70">
        <f t="shared" ref="H97:H107" si="35">E97/B97*100</f>
        <v>87.664035840001958</v>
      </c>
      <c r="K97" s="71">
        <f>B97-'[2]as of Oct-all banks'!C$22</f>
        <v>12578911.986400001</v>
      </c>
      <c r="L97" s="71">
        <f>C97-'[2]as of Oct-all banks'!D$22</f>
        <v>10753528.858730001</v>
      </c>
      <c r="M97" s="71">
        <f>D97-'[2]as of Oct-all banks'!E$22</f>
        <v>273653.05330999999</v>
      </c>
      <c r="N97" s="71">
        <f>E97-'[2]as of Oct-all banks'!F$22</f>
        <v>11027181.912039999</v>
      </c>
      <c r="O97" s="71">
        <f>F97-'[2]as of Oct-all banks'!G$22</f>
        <v>1551730.0743599983</v>
      </c>
    </row>
    <row r="98" spans="1:15" s="66" customFormat="1" ht="11.25" customHeight="1" x14ac:dyDescent="0.2">
      <c r="A98" s="72" t="s">
        <v>118</v>
      </c>
      <c r="B98" s="81">
        <f>'[2]as of Oct-all banks'!B98</f>
        <v>4520879.1296899999</v>
      </c>
      <c r="C98" s="81">
        <f>'[2]as of Oct-all banks'!C98</f>
        <v>3729305.4596199999</v>
      </c>
      <c r="D98" s="81">
        <f>'[2]as of Oct-all banks'!D98</f>
        <v>71672.273069999996</v>
      </c>
      <c r="E98" s="74">
        <f t="shared" ref="E98:E107" si="36">SUM(C98:D98)</f>
        <v>3800977.73269</v>
      </c>
      <c r="F98" s="74">
        <f t="shared" ref="F98:F107" si="37">B98-E98</f>
        <v>719901.39699999988</v>
      </c>
      <c r="G98" s="74">
        <f t="shared" ref="G98:G107" si="38">B98-C98</f>
        <v>791573.67006999999</v>
      </c>
      <c r="H98" s="75">
        <f t="shared" si="35"/>
        <v>84.07607510954702</v>
      </c>
    </row>
    <row r="99" spans="1:15" s="66" customFormat="1" ht="11.25" customHeight="1" x14ac:dyDescent="0.2">
      <c r="A99" s="72" t="s">
        <v>176</v>
      </c>
      <c r="B99" s="81">
        <f>'[2]as of Oct-all banks'!B99</f>
        <v>1741715.58222</v>
      </c>
      <c r="C99" s="81">
        <f>'[2]as of Oct-all banks'!C99</f>
        <v>1504551.0083699999</v>
      </c>
      <c r="D99" s="81">
        <f>'[2]as of Oct-all banks'!D99</f>
        <v>36066.064879999998</v>
      </c>
      <c r="E99" s="74">
        <f t="shared" si="36"/>
        <v>1540617.0732499999</v>
      </c>
      <c r="F99" s="74">
        <f t="shared" si="37"/>
        <v>201098.50897000008</v>
      </c>
      <c r="G99" s="74">
        <f t="shared" si="38"/>
        <v>237164.57385000004</v>
      </c>
      <c r="H99" s="75">
        <f t="shared" si="35"/>
        <v>88.453998401181039</v>
      </c>
      <c r="K99" s="65"/>
      <c r="L99" s="65"/>
      <c r="M99" s="65"/>
    </row>
    <row r="100" spans="1:15" s="66" customFormat="1" ht="11.25" customHeight="1" x14ac:dyDescent="0.2">
      <c r="A100" s="72" t="s">
        <v>177</v>
      </c>
      <c r="B100" s="81">
        <f>'[2]as of Oct-all banks'!B100</f>
        <v>708951.18123999995</v>
      </c>
      <c r="C100" s="81">
        <f>'[2]as of Oct-all banks'!C100</f>
        <v>676128.67465000006</v>
      </c>
      <c r="D100" s="81">
        <f>'[2]as of Oct-all banks'!D100</f>
        <v>12670.91532</v>
      </c>
      <c r="E100" s="74">
        <f t="shared" si="36"/>
        <v>688799.58997000009</v>
      </c>
      <c r="F100" s="74">
        <f t="shared" si="37"/>
        <v>20151.591269999859</v>
      </c>
      <c r="G100" s="74">
        <f t="shared" si="38"/>
        <v>32822.506589999888</v>
      </c>
      <c r="H100" s="75">
        <f t="shared" si="35"/>
        <v>97.157548812493204</v>
      </c>
    </row>
    <row r="101" spans="1:15" s="66" customFormat="1" ht="11.25" customHeight="1" x14ac:dyDescent="0.2">
      <c r="A101" s="72" t="s">
        <v>178</v>
      </c>
      <c r="B101" s="81">
        <f>'[2]as of Oct-all banks'!B101</f>
        <v>1142098.0207799999</v>
      </c>
      <c r="C101" s="81">
        <f>'[2]as of Oct-all banks'!C101</f>
        <v>973659.92349999992</v>
      </c>
      <c r="D101" s="81">
        <f>'[2]as of Oct-all banks'!D101</f>
        <v>20037.34707</v>
      </c>
      <c r="E101" s="74">
        <f t="shared" si="36"/>
        <v>993697.27056999994</v>
      </c>
      <c r="F101" s="74">
        <f t="shared" si="37"/>
        <v>148400.75020999997</v>
      </c>
      <c r="G101" s="74">
        <f t="shared" si="38"/>
        <v>168438.09727999999</v>
      </c>
      <c r="H101" s="75">
        <f t="shared" si="35"/>
        <v>87.006303530002697</v>
      </c>
      <c r="K101" s="82"/>
      <c r="L101" s="82"/>
      <c r="M101" s="82"/>
    </row>
    <row r="102" spans="1:15" s="66" customFormat="1" ht="11.25" customHeight="1" x14ac:dyDescent="0.2">
      <c r="A102" s="72" t="s">
        <v>179</v>
      </c>
      <c r="B102" s="81">
        <f>'[2]as of Oct-all banks'!B102</f>
        <v>1093367.3389900001</v>
      </c>
      <c r="C102" s="81">
        <f>'[2]as of Oct-all banks'!C102</f>
        <v>812341.02662000002</v>
      </c>
      <c r="D102" s="81">
        <f>'[2]as of Oct-all banks'!D102</f>
        <v>7881.8308099999995</v>
      </c>
      <c r="E102" s="74">
        <f t="shared" si="36"/>
        <v>820222.85742999997</v>
      </c>
      <c r="F102" s="74">
        <f t="shared" si="37"/>
        <v>273144.4815600001</v>
      </c>
      <c r="G102" s="74">
        <f t="shared" si="38"/>
        <v>281026.31237000006</v>
      </c>
      <c r="H102" s="75">
        <f t="shared" si="35"/>
        <v>75.018050035012223</v>
      </c>
    </row>
    <row r="103" spans="1:15" s="66" customFormat="1" ht="11.25" customHeight="1" x14ac:dyDescent="0.2">
      <c r="A103" s="72" t="s">
        <v>180</v>
      </c>
      <c r="B103" s="81">
        <f>'[2]as of Oct-all banks'!B103</f>
        <v>112982.0545</v>
      </c>
      <c r="C103" s="81">
        <f>'[2]as of Oct-all banks'!C103</f>
        <v>90708.702779999992</v>
      </c>
      <c r="D103" s="81">
        <f>'[2]as of Oct-all banks'!D103</f>
        <v>1372.0985700000001</v>
      </c>
      <c r="E103" s="74">
        <f t="shared" si="36"/>
        <v>92080.801349999994</v>
      </c>
      <c r="F103" s="74">
        <f t="shared" si="37"/>
        <v>20901.253150000004</v>
      </c>
      <c r="G103" s="74">
        <f t="shared" si="38"/>
        <v>22273.351720000006</v>
      </c>
      <c r="H103" s="75">
        <f t="shared" si="35"/>
        <v>81.500377876382117</v>
      </c>
    </row>
    <row r="104" spans="1:15" s="66" customFormat="1" ht="11.25" customHeight="1" x14ac:dyDescent="0.2">
      <c r="A104" s="72" t="s">
        <v>181</v>
      </c>
      <c r="B104" s="81">
        <f>'[2]as of Oct-all banks'!B104</f>
        <v>634883.84014999995</v>
      </c>
      <c r="C104" s="81">
        <f>'[2]as of Oct-all banks'!C104</f>
        <v>541353.93924000009</v>
      </c>
      <c r="D104" s="81">
        <f>'[2]as of Oct-all banks'!D104</f>
        <v>67.5</v>
      </c>
      <c r="E104" s="74">
        <f t="shared" si="36"/>
        <v>541421.43924000009</v>
      </c>
      <c r="F104" s="74">
        <f t="shared" si="37"/>
        <v>93462.400909999851</v>
      </c>
      <c r="G104" s="74">
        <f t="shared" si="38"/>
        <v>93529.900909999851</v>
      </c>
      <c r="H104" s="75">
        <f t="shared" si="35"/>
        <v>85.278818738256419</v>
      </c>
    </row>
    <row r="105" spans="1:15" s="66" customFormat="1" ht="11.25" customHeight="1" x14ac:dyDescent="0.2">
      <c r="A105" s="72" t="s">
        <v>182</v>
      </c>
      <c r="B105" s="81">
        <f>'[2]as of Oct-all banks'!B105</f>
        <v>630215.50581999833</v>
      </c>
      <c r="C105" s="81">
        <f>'[2]as of Oct-all banks'!C105</f>
        <v>550026.43255000003</v>
      </c>
      <c r="D105" s="81">
        <f>'[2]as of Oct-all banks'!D105</f>
        <v>35992.563170000016</v>
      </c>
      <c r="E105" s="74">
        <f t="shared" si="36"/>
        <v>586018.99572000001</v>
      </c>
      <c r="F105" s="74">
        <f t="shared" si="37"/>
        <v>44196.510099998326</v>
      </c>
      <c r="G105" s="74">
        <f t="shared" si="38"/>
        <v>80189.073269998305</v>
      </c>
      <c r="H105" s="75">
        <f t="shared" si="35"/>
        <v>92.987079865245065</v>
      </c>
    </row>
    <row r="106" spans="1:15" s="66" customFormat="1" ht="11.25" customHeight="1" x14ac:dyDescent="0.2">
      <c r="A106" s="72" t="s">
        <v>183</v>
      </c>
      <c r="B106" s="81">
        <f>'[2]as of Oct-all banks'!B106</f>
        <v>108843.91609</v>
      </c>
      <c r="C106" s="81">
        <f>'[2]as of Oct-all banks'!C106</f>
        <v>79253.572509999998</v>
      </c>
      <c r="D106" s="81">
        <f>'[2]as of Oct-all banks'!D106</f>
        <v>1812.87544</v>
      </c>
      <c r="E106" s="74">
        <f t="shared" si="36"/>
        <v>81066.447950000002</v>
      </c>
      <c r="F106" s="74">
        <f t="shared" si="37"/>
        <v>27777.468139999997</v>
      </c>
      <c r="G106" s="74">
        <f t="shared" si="38"/>
        <v>29590.343580000001</v>
      </c>
      <c r="H106" s="75">
        <f t="shared" si="35"/>
        <v>74.479539934017453</v>
      </c>
    </row>
    <row r="107" spans="1:15" s="66" customFormat="1" ht="11.25" customHeight="1" x14ac:dyDescent="0.2">
      <c r="A107" s="72" t="s">
        <v>184</v>
      </c>
      <c r="B107" s="81">
        <f>'[2]as of Oct-all banks'!B107</f>
        <v>1884975.4169200002</v>
      </c>
      <c r="C107" s="81">
        <f>'[2]as of Oct-all banks'!C107</f>
        <v>1796200.11889</v>
      </c>
      <c r="D107" s="81">
        <f>'[2]as of Oct-all banks'!D107</f>
        <v>86079.58498</v>
      </c>
      <c r="E107" s="74">
        <f t="shared" si="36"/>
        <v>1882279.7038700001</v>
      </c>
      <c r="F107" s="74">
        <f t="shared" si="37"/>
        <v>2695.7130500001367</v>
      </c>
      <c r="G107" s="74">
        <f t="shared" si="38"/>
        <v>88775.29803000018</v>
      </c>
      <c r="H107" s="75">
        <f t="shared" si="35"/>
        <v>99.856989485072177</v>
      </c>
    </row>
    <row r="108" spans="1:15" s="66" customFormat="1" ht="11.25" customHeight="1" x14ac:dyDescent="0.2">
      <c r="A108" s="72"/>
      <c r="B108" s="77"/>
      <c r="C108" s="77"/>
      <c r="D108" s="77"/>
      <c r="E108" s="77"/>
      <c r="F108" s="77"/>
      <c r="G108" s="77">
        <v>2</v>
      </c>
      <c r="H108" s="70"/>
    </row>
    <row r="109" spans="1:15" s="66" customFormat="1" ht="11.25" customHeight="1" x14ac:dyDescent="0.2">
      <c r="A109" s="68" t="s">
        <v>185</v>
      </c>
      <c r="B109" s="78">
        <f t="shared" ref="B109:G109" si="39">SUM(B110:B118)</f>
        <v>17179547.363140013</v>
      </c>
      <c r="C109" s="78">
        <f t="shared" si="39"/>
        <v>12474441.269100003</v>
      </c>
      <c r="D109" s="78">
        <f t="shared" si="39"/>
        <v>413498.5059600001</v>
      </c>
      <c r="E109" s="78">
        <f t="shared" si="39"/>
        <v>12887939.775060004</v>
      </c>
      <c r="F109" s="78">
        <f t="shared" si="39"/>
        <v>4291607.5880800094</v>
      </c>
      <c r="G109" s="78">
        <f t="shared" si="39"/>
        <v>4705106.0940400092</v>
      </c>
      <c r="H109" s="70">
        <f t="shared" ref="H109:H118" si="40">E109/B109*100</f>
        <v>75.019088120517253</v>
      </c>
      <c r="K109" s="71">
        <f>B109-'[2]as of Oct-all banks'!C$23</f>
        <v>17010055.903860014</v>
      </c>
      <c r="L109" s="71">
        <f>C109-'[2]as of Oct-all banks'!D$23</f>
        <v>12468377.872520003</v>
      </c>
      <c r="M109" s="71">
        <f>D109-'[2]as of Oct-all banks'!E$23</f>
        <v>237943.65010000012</v>
      </c>
      <c r="N109" s="71">
        <f>E109-'[2]as of Oct-all banks'!F$23</f>
        <v>12836080.962860003</v>
      </c>
      <c r="O109" s="71">
        <f>F109-'[2]as of Oct-all banks'!G$23</f>
        <v>4233685.3793000095</v>
      </c>
    </row>
    <row r="110" spans="1:15" s="66" customFormat="1" ht="11.25" customHeight="1" x14ac:dyDescent="0.2">
      <c r="A110" s="72" t="s">
        <v>118</v>
      </c>
      <c r="B110" s="81">
        <f>'[2]as of Oct-all banks'!B110</f>
        <v>9531049.6646900028</v>
      </c>
      <c r="C110" s="81">
        <f>'[2]as of Oct-all banks'!C110</f>
        <v>5687648.6169699999</v>
      </c>
      <c r="D110" s="81">
        <f>'[2]as of Oct-all banks'!D110</f>
        <v>353893.09374000004</v>
      </c>
      <c r="E110" s="74">
        <f t="shared" ref="E110:E118" si="41">SUM(C110:D110)</f>
        <v>6041541.7107100002</v>
      </c>
      <c r="F110" s="74">
        <f t="shared" ref="F110:F118" si="42">B110-E110</f>
        <v>3489507.9539800026</v>
      </c>
      <c r="G110" s="74">
        <f t="shared" ref="G110:G118" si="43">B110-C110</f>
        <v>3843401.0477200029</v>
      </c>
      <c r="H110" s="75">
        <f t="shared" si="40"/>
        <v>63.387999467595904</v>
      </c>
    </row>
    <row r="111" spans="1:15" s="66" customFormat="1" ht="11.25" customHeight="1" x14ac:dyDescent="0.2">
      <c r="A111" s="72" t="s">
        <v>186</v>
      </c>
      <c r="B111" s="81">
        <f>'[2]as of Oct-all banks'!B111</f>
        <v>25904.920709999999</v>
      </c>
      <c r="C111" s="81">
        <f>'[2]as of Oct-all banks'!C111</f>
        <v>22448.750690000001</v>
      </c>
      <c r="D111" s="81">
        <f>'[2]as of Oct-all banks'!D111</f>
        <v>472.81965000000002</v>
      </c>
      <c r="E111" s="74">
        <f t="shared" si="41"/>
        <v>22921.570340000002</v>
      </c>
      <c r="F111" s="74">
        <f t="shared" si="42"/>
        <v>2983.3503699999965</v>
      </c>
      <c r="G111" s="74">
        <f t="shared" si="43"/>
        <v>3456.1700199999977</v>
      </c>
      <c r="H111" s="75">
        <f t="shared" si="40"/>
        <v>88.483460716216968</v>
      </c>
    </row>
    <row r="112" spans="1:15" s="66" customFormat="1" ht="11.25" customHeight="1" x14ac:dyDescent="0.2">
      <c r="A112" s="72" t="s">
        <v>187</v>
      </c>
      <c r="B112" s="81">
        <f>'[2]as of Oct-all banks'!B112</f>
        <v>162118.04889999997</v>
      </c>
      <c r="C112" s="81">
        <f>'[2]as of Oct-all banks'!C112</f>
        <v>139643.34546000001</v>
      </c>
      <c r="D112" s="81">
        <f>'[2]as of Oct-all banks'!D112</f>
        <v>2480.8673700000004</v>
      </c>
      <c r="E112" s="74">
        <f t="shared" si="41"/>
        <v>142124.21283</v>
      </c>
      <c r="F112" s="74">
        <f t="shared" si="42"/>
        <v>19993.836069999961</v>
      </c>
      <c r="G112" s="74">
        <f t="shared" si="43"/>
        <v>22474.703439999954</v>
      </c>
      <c r="H112" s="75">
        <f t="shared" si="40"/>
        <v>87.667112819540009</v>
      </c>
    </row>
    <row r="113" spans="1:15" s="66" customFormat="1" ht="11.25" customHeight="1" x14ac:dyDescent="0.2">
      <c r="A113" s="72" t="s">
        <v>188</v>
      </c>
      <c r="B113" s="81">
        <f>'[2]as of Oct-all banks'!B113</f>
        <v>841459.87540999998</v>
      </c>
      <c r="C113" s="81">
        <f>'[2]as of Oct-all banks'!C113</f>
        <v>701234.97091000015</v>
      </c>
      <c r="D113" s="81">
        <f>'[2]as of Oct-all banks'!D113</f>
        <v>11038.644520000002</v>
      </c>
      <c r="E113" s="74">
        <f t="shared" si="41"/>
        <v>712273.61543000012</v>
      </c>
      <c r="F113" s="74">
        <f t="shared" si="42"/>
        <v>129186.25997999986</v>
      </c>
      <c r="G113" s="74">
        <f t="shared" si="43"/>
        <v>140224.90449999983</v>
      </c>
      <c r="H113" s="75">
        <f t="shared" si="40"/>
        <v>84.647365399680638</v>
      </c>
    </row>
    <row r="114" spans="1:15" s="66" customFormat="1" ht="11.25" customHeight="1" x14ac:dyDescent="0.2">
      <c r="A114" s="72" t="s">
        <v>189</v>
      </c>
      <c r="B114" s="81">
        <f>'[2]as of Oct-all banks'!B114</f>
        <v>124189.51299999999</v>
      </c>
      <c r="C114" s="81">
        <f>'[2]as of Oct-all banks'!C114</f>
        <v>88577.766050000006</v>
      </c>
      <c r="D114" s="81">
        <f>'[2]as of Oct-all banks'!D114</f>
        <v>905.46732999999995</v>
      </c>
      <c r="E114" s="74">
        <f t="shared" si="41"/>
        <v>89483.233380000005</v>
      </c>
      <c r="F114" s="74">
        <f t="shared" si="42"/>
        <v>34706.279619999987</v>
      </c>
      <c r="G114" s="74">
        <f t="shared" si="43"/>
        <v>35611.746949999986</v>
      </c>
      <c r="H114" s="75">
        <f t="shared" si="40"/>
        <v>72.053775893299459</v>
      </c>
    </row>
    <row r="115" spans="1:15" s="66" customFormat="1" ht="11.25" customHeight="1" x14ac:dyDescent="0.2">
      <c r="A115" s="72" t="s">
        <v>190</v>
      </c>
      <c r="B115" s="81">
        <f>'[2]as of Oct-all banks'!B115</f>
        <v>161130.6937</v>
      </c>
      <c r="C115" s="81">
        <f>'[2]as of Oct-all banks'!C115</f>
        <v>134574.59610999998</v>
      </c>
      <c r="D115" s="81">
        <f>'[2]as of Oct-all banks'!D115</f>
        <v>1530.2910900000004</v>
      </c>
      <c r="E115" s="74">
        <f t="shared" si="41"/>
        <v>136104.8872</v>
      </c>
      <c r="F115" s="74">
        <f t="shared" si="42"/>
        <v>25025.806500000006</v>
      </c>
      <c r="G115" s="74">
        <f t="shared" si="43"/>
        <v>26556.097590000019</v>
      </c>
      <c r="H115" s="75">
        <f t="shared" si="40"/>
        <v>84.468628586311354</v>
      </c>
    </row>
    <row r="116" spans="1:15" s="66" customFormat="1" ht="11.25" customHeight="1" x14ac:dyDescent="0.2">
      <c r="A116" s="72" t="s">
        <v>191</v>
      </c>
      <c r="B116" s="81">
        <f>'[2]as of Oct-all banks'!B116</f>
        <v>415301.59651999996</v>
      </c>
      <c r="C116" s="81">
        <f>'[2]as of Oct-all banks'!C116</f>
        <v>299485.40397999994</v>
      </c>
      <c r="D116" s="81">
        <f>'[2]as of Oct-all banks'!D116</f>
        <v>3628.2308700000003</v>
      </c>
      <c r="E116" s="74">
        <f t="shared" si="41"/>
        <v>303113.63484999997</v>
      </c>
      <c r="F116" s="74">
        <f t="shared" si="42"/>
        <v>112187.96166999999</v>
      </c>
      <c r="G116" s="74">
        <f t="shared" si="43"/>
        <v>115816.19254000002</v>
      </c>
      <c r="H116" s="75">
        <f t="shared" si="40"/>
        <v>72.986388058684653</v>
      </c>
    </row>
    <row r="117" spans="1:15" s="66" customFormat="1" ht="11.25" customHeight="1" x14ac:dyDescent="0.2">
      <c r="A117" s="72" t="s">
        <v>192</v>
      </c>
      <c r="B117" s="81">
        <f>'[2]as of Oct-all banks'!B117</f>
        <v>664964.68359000003</v>
      </c>
      <c r="C117" s="81">
        <f>'[2]as of Oct-all banks'!C117</f>
        <v>484763.38067999994</v>
      </c>
      <c r="D117" s="81">
        <f>'[2]as of Oct-all banks'!D117</f>
        <v>2570.5215099999996</v>
      </c>
      <c r="E117" s="74">
        <f t="shared" si="41"/>
        <v>487333.90218999994</v>
      </c>
      <c r="F117" s="74">
        <f t="shared" si="42"/>
        <v>177630.78140000009</v>
      </c>
      <c r="G117" s="74">
        <f t="shared" si="43"/>
        <v>180201.30291000009</v>
      </c>
      <c r="H117" s="75">
        <f t="shared" si="40"/>
        <v>73.287185653077074</v>
      </c>
    </row>
    <row r="118" spans="1:15" s="66" customFormat="1" ht="11.25" customHeight="1" x14ac:dyDescent="0.2">
      <c r="A118" s="72" t="s">
        <v>193</v>
      </c>
      <c r="B118" s="81">
        <f>'[2]as of Oct-all banks'!B118</f>
        <v>5253428.3666200098</v>
      </c>
      <c r="C118" s="81">
        <f>'[2]as of Oct-all banks'!C118</f>
        <v>4916064.4382500034</v>
      </c>
      <c r="D118" s="81">
        <f>'[2]as of Oct-all banks'!D118</f>
        <v>36978.569879999945</v>
      </c>
      <c r="E118" s="74">
        <f t="shared" si="41"/>
        <v>4953043.0081300037</v>
      </c>
      <c r="F118" s="74">
        <f t="shared" si="42"/>
        <v>300385.35849000607</v>
      </c>
      <c r="G118" s="74">
        <f t="shared" si="43"/>
        <v>337363.92837000638</v>
      </c>
      <c r="H118" s="75">
        <f t="shared" si="40"/>
        <v>94.28210803446683</v>
      </c>
    </row>
    <row r="119" spans="1:15" s="66" customFormat="1" ht="11.25" customHeight="1" x14ac:dyDescent="0.2">
      <c r="A119" s="72"/>
      <c r="B119" s="77"/>
      <c r="C119" s="77"/>
      <c r="D119" s="77"/>
      <c r="E119" s="77"/>
      <c r="F119" s="77"/>
      <c r="G119" s="77"/>
      <c r="H119" s="70"/>
    </row>
    <row r="120" spans="1:15" s="66" customFormat="1" ht="11.25" customHeight="1" x14ac:dyDescent="0.2">
      <c r="A120" s="68" t="s">
        <v>194</v>
      </c>
      <c r="B120" s="78">
        <f t="shared" ref="B120:G120" si="44">+B121+B129</f>
        <v>131973236.69757004</v>
      </c>
      <c r="C120" s="78">
        <f t="shared" si="44"/>
        <v>122122981.21443003</v>
      </c>
      <c r="D120" s="78">
        <f t="shared" si="44"/>
        <v>1899654.0849200001</v>
      </c>
      <c r="E120" s="78">
        <f t="shared" si="44"/>
        <v>124022635.29935005</v>
      </c>
      <c r="F120" s="78">
        <f t="shared" si="44"/>
        <v>7950601.3982200101</v>
      </c>
      <c r="G120" s="78">
        <f t="shared" si="44"/>
        <v>9850255.4831400104</v>
      </c>
      <c r="H120" s="70">
        <f>E120/B120*100</f>
        <v>93.975595660778112</v>
      </c>
      <c r="K120" s="71">
        <f>B120-'[2]as of Oct-all banks'!C$24</f>
        <v>131803745.23829004</v>
      </c>
      <c r="L120" s="71">
        <f>C120-'[2]as of Oct-all banks'!D$24</f>
        <v>122116917.81785004</v>
      </c>
      <c r="M120" s="71">
        <f>D120-'[2]as of Oct-all banks'!E$24</f>
        <v>1724099.22906</v>
      </c>
      <c r="N120" s="71">
        <f>E120-'[2]as of Oct-all banks'!F$24</f>
        <v>123970776.48715006</v>
      </c>
      <c r="O120" s="71">
        <f>F120-'[2]as of Oct-all banks'!G$24</f>
        <v>7892679.1894400101</v>
      </c>
    </row>
    <row r="121" spans="1:15" s="66" customFormat="1" ht="12" x14ac:dyDescent="0.2">
      <c r="A121" s="86" t="s">
        <v>195</v>
      </c>
      <c r="B121" s="87">
        <f t="shared" ref="B121:G121" si="45">SUM(B122:B126)</f>
        <v>18059615.064459998</v>
      </c>
      <c r="C121" s="87">
        <f t="shared" si="45"/>
        <v>13475008.27014</v>
      </c>
      <c r="D121" s="87">
        <f t="shared" si="45"/>
        <v>74158.974060000008</v>
      </c>
      <c r="E121" s="87">
        <f t="shared" si="45"/>
        <v>13549167.244200001</v>
      </c>
      <c r="F121" s="87">
        <f t="shared" si="45"/>
        <v>4510447.8202599995</v>
      </c>
      <c r="G121" s="87">
        <f t="shared" si="45"/>
        <v>4584606.7943199994</v>
      </c>
      <c r="H121" s="75">
        <f>E121/B121*100</f>
        <v>75.024673537276939</v>
      </c>
    </row>
    <row r="122" spans="1:15" s="66" customFormat="1" ht="11.25" customHeight="1" x14ac:dyDescent="0.2">
      <c r="A122" s="88" t="s">
        <v>196</v>
      </c>
      <c r="B122" s="81">
        <f>'[2]as of Oct-all banks'!B122</f>
        <v>365750.33497000003</v>
      </c>
      <c r="C122" s="81">
        <f>'[2]as of Oct-all banks'!C122</f>
        <v>361222.72131999995</v>
      </c>
      <c r="D122" s="81">
        <f>'[2]as of Oct-all banks'!D122</f>
        <v>2155.59807</v>
      </c>
      <c r="E122" s="74">
        <f t="shared" ref="E122:E128" si="46">SUM(C122:D122)</f>
        <v>363378.31938999996</v>
      </c>
      <c r="F122" s="74">
        <f t="shared" ref="F122:F128" si="47">B122-E122</f>
        <v>2372.0155800000648</v>
      </c>
      <c r="G122" s="74">
        <f t="shared" ref="G122:G128" si="48">B122-C122</f>
        <v>4527.6136500000721</v>
      </c>
      <c r="H122" s="75">
        <f t="shared" ref="H122:H128" si="49">E122/B122*100</f>
        <v>99.351465917264406</v>
      </c>
    </row>
    <row r="123" spans="1:15" s="66" customFormat="1" ht="11.25" customHeight="1" x14ac:dyDescent="0.2">
      <c r="A123" s="88" t="s">
        <v>197</v>
      </c>
      <c r="B123" s="81">
        <f>'[2]as of Oct-all banks'!B123</f>
        <v>1200656.1640300001</v>
      </c>
      <c r="C123" s="81">
        <f>'[2]as of Oct-all banks'!C123</f>
        <v>529492.09323999996</v>
      </c>
      <c r="D123" s="81">
        <f>'[2]as of Oct-all banks'!D123</f>
        <v>3855.5620799999997</v>
      </c>
      <c r="E123" s="74">
        <f t="shared" si="46"/>
        <v>533347.6553199999</v>
      </c>
      <c r="F123" s="74">
        <f t="shared" si="47"/>
        <v>667308.5087100002</v>
      </c>
      <c r="G123" s="74">
        <f t="shared" si="48"/>
        <v>671164.07079000014</v>
      </c>
      <c r="H123" s="75">
        <f t="shared" si="49"/>
        <v>44.421348200955343</v>
      </c>
    </row>
    <row r="124" spans="1:15" s="66" customFormat="1" ht="11.25" customHeight="1" x14ac:dyDescent="0.2">
      <c r="A124" s="88" t="s">
        <v>198</v>
      </c>
      <c r="B124" s="81">
        <f>'[2]as of Oct-all banks'!B124</f>
        <v>56115.667729999986</v>
      </c>
      <c r="C124" s="81">
        <f>'[2]as of Oct-all banks'!C124</f>
        <v>44913.367380000003</v>
      </c>
      <c r="D124" s="81">
        <f>'[2]as of Oct-all banks'!D124</f>
        <v>1058.1877500000001</v>
      </c>
      <c r="E124" s="74">
        <f t="shared" si="46"/>
        <v>45971.555130000001</v>
      </c>
      <c r="F124" s="74">
        <f t="shared" si="47"/>
        <v>10144.112599999986</v>
      </c>
      <c r="G124" s="74">
        <f t="shared" si="48"/>
        <v>11202.300349999983</v>
      </c>
      <c r="H124" s="75">
        <f t="shared" si="49"/>
        <v>81.92285147740148</v>
      </c>
    </row>
    <row r="125" spans="1:15" s="66" customFormat="1" ht="11.25" customHeight="1" x14ac:dyDescent="0.2">
      <c r="A125" s="88" t="s">
        <v>199</v>
      </c>
      <c r="B125" s="81">
        <f>'[2]as of Oct-all banks'!B125</f>
        <v>794602.25805999991</v>
      </c>
      <c r="C125" s="81">
        <f>'[2]as of Oct-all banks'!C125</f>
        <v>622571.42793000001</v>
      </c>
      <c r="D125" s="81">
        <f>'[2]as of Oct-all banks'!D125</f>
        <v>4473.5931500000006</v>
      </c>
      <c r="E125" s="74">
        <f t="shared" si="46"/>
        <v>627045.02107999998</v>
      </c>
      <c r="F125" s="74">
        <f t="shared" si="47"/>
        <v>167557.23697999993</v>
      </c>
      <c r="G125" s="74">
        <f t="shared" si="48"/>
        <v>172030.8301299999</v>
      </c>
      <c r="H125" s="75">
        <f t="shared" si="49"/>
        <v>78.913068106666799</v>
      </c>
    </row>
    <row r="126" spans="1:15" s="66" customFormat="1" ht="11.25" customHeight="1" x14ac:dyDescent="0.2">
      <c r="A126" s="88" t="s">
        <v>200</v>
      </c>
      <c r="B126" s="87">
        <f>SUM(B127:B128)</f>
        <v>15642490.639669999</v>
      </c>
      <c r="C126" s="87">
        <f>SUM(C127:C128)</f>
        <v>11916808.66027</v>
      </c>
      <c r="D126" s="87">
        <f>SUM(D127:D128)</f>
        <v>62616.033009999999</v>
      </c>
      <c r="E126" s="74">
        <f t="shared" si="46"/>
        <v>11979424.69328</v>
      </c>
      <c r="F126" s="74">
        <f t="shared" si="47"/>
        <v>3663065.9463899992</v>
      </c>
      <c r="G126" s="74">
        <f t="shared" si="48"/>
        <v>3725681.9793999996</v>
      </c>
      <c r="H126" s="75">
        <f t="shared" si="49"/>
        <v>76.582591412263255</v>
      </c>
    </row>
    <row r="127" spans="1:15" s="66" customFormat="1" ht="11.25" customHeight="1" x14ac:dyDescent="0.2">
      <c r="A127" s="89" t="s">
        <v>200</v>
      </c>
      <c r="B127" s="81">
        <f>'[2]as of Oct-all banks'!B127</f>
        <v>14784369.238</v>
      </c>
      <c r="C127" s="81">
        <f>'[2]as of Oct-all banks'!C127</f>
        <v>11156821.33633</v>
      </c>
      <c r="D127" s="81">
        <f>'[2]as of Oct-all banks'!D127</f>
        <v>31166.064269999999</v>
      </c>
      <c r="E127" s="74">
        <f t="shared" si="46"/>
        <v>11187987.400600001</v>
      </c>
      <c r="F127" s="74">
        <f t="shared" si="47"/>
        <v>3596381.8373999987</v>
      </c>
      <c r="G127" s="74">
        <f t="shared" si="48"/>
        <v>3627547.9016699996</v>
      </c>
      <c r="H127" s="75">
        <f t="shared" si="49"/>
        <v>75.674431695359161</v>
      </c>
    </row>
    <row r="128" spans="1:15" s="66" customFormat="1" ht="11.25" customHeight="1" x14ac:dyDescent="0.2">
      <c r="A128" s="89" t="s">
        <v>201</v>
      </c>
      <c r="B128" s="81">
        <f>'[2]as of Oct-all banks'!B128</f>
        <v>858121.40167000005</v>
      </c>
      <c r="C128" s="81">
        <f>'[2]as of Oct-all banks'!C128</f>
        <v>759987.32394000003</v>
      </c>
      <c r="D128" s="81">
        <f>'[2]as of Oct-all banks'!D128</f>
        <v>31449.96874</v>
      </c>
      <c r="E128" s="74">
        <f t="shared" si="46"/>
        <v>791437.29268000007</v>
      </c>
      <c r="F128" s="74">
        <f t="shared" si="47"/>
        <v>66684.108989999979</v>
      </c>
      <c r="G128" s="74">
        <f t="shared" si="48"/>
        <v>98134.077730000019</v>
      </c>
      <c r="H128" s="75">
        <f t="shared" si="49"/>
        <v>92.229058865071394</v>
      </c>
    </row>
    <row r="129" spans="1:15" s="66" customFormat="1" ht="11.25" customHeight="1" x14ac:dyDescent="0.2">
      <c r="A129" s="90" t="s">
        <v>202</v>
      </c>
      <c r="B129" s="87">
        <f t="shared" ref="B129:G129" si="50">SUM(B130:B133)</f>
        <v>113913621.63311005</v>
      </c>
      <c r="C129" s="87">
        <f t="shared" si="50"/>
        <v>108647972.94429004</v>
      </c>
      <c r="D129" s="87">
        <f t="shared" si="50"/>
        <v>1825495.1108600001</v>
      </c>
      <c r="E129" s="87">
        <f t="shared" si="50"/>
        <v>110473468.05515005</v>
      </c>
      <c r="F129" s="87">
        <f t="shared" si="50"/>
        <v>3440153.5779600106</v>
      </c>
      <c r="G129" s="87">
        <f t="shared" si="50"/>
        <v>5265648.6888200119</v>
      </c>
      <c r="H129" s="75">
        <f>E129/B129*100</f>
        <v>96.980033178964362</v>
      </c>
    </row>
    <row r="130" spans="1:15" s="66" customFormat="1" ht="11.25" customHeight="1" x14ac:dyDescent="0.2">
      <c r="A130" s="88" t="s">
        <v>203</v>
      </c>
      <c r="B130" s="81">
        <f>'[2]as of Oct-all banks'!B130</f>
        <v>39301874.660590053</v>
      </c>
      <c r="C130" s="81">
        <f>'[2]as of Oct-all banks'!C130</f>
        <v>37497557.462080039</v>
      </c>
      <c r="D130" s="81">
        <f>'[2]as of Oct-all banks'!D130</f>
        <v>1534563.25293</v>
      </c>
      <c r="E130" s="74">
        <f>SUM(C130:D130)</f>
        <v>39032120.71501004</v>
      </c>
      <c r="F130" s="74">
        <f>B130-E130</f>
        <v>269753.9455800131</v>
      </c>
      <c r="G130" s="74">
        <f>B130-C130</f>
        <v>1804317.1985100135</v>
      </c>
      <c r="H130" s="75">
        <f>E130/B130*100</f>
        <v>99.31363593235794</v>
      </c>
    </row>
    <row r="131" spans="1:15" s="66" customFormat="1" ht="11.25" customHeight="1" x14ac:dyDescent="0.2">
      <c r="A131" s="88" t="s">
        <v>204</v>
      </c>
      <c r="B131" s="81">
        <f>'[2]as of Oct-all banks'!B131</f>
        <v>11494405.281659994</v>
      </c>
      <c r="C131" s="81">
        <f>'[2]as of Oct-all banks'!C131</f>
        <v>11308414.893780001</v>
      </c>
      <c r="D131" s="81">
        <f>'[2]as of Oct-all banks'!D131</f>
        <v>171697.53474999999</v>
      </c>
      <c r="E131" s="74">
        <f>SUM(C131:D131)</f>
        <v>11480112.42853</v>
      </c>
      <c r="F131" s="74">
        <f>B131-E131</f>
        <v>14292.853129994124</v>
      </c>
      <c r="G131" s="74">
        <f>B131-C131</f>
        <v>185990.38787999377</v>
      </c>
      <c r="H131" s="75">
        <f>E131/B131*100</f>
        <v>99.875653826537686</v>
      </c>
    </row>
    <row r="132" spans="1:15" s="66" customFormat="1" ht="11.25" customHeight="1" x14ac:dyDescent="0.2">
      <c r="A132" s="88" t="s">
        <v>205</v>
      </c>
      <c r="B132" s="81">
        <f>'[2]as of Oct-all banks'!B132</f>
        <v>13816786.2806</v>
      </c>
      <c r="C132" s="81">
        <f>'[2]as of Oct-all banks'!C132</f>
        <v>12193685.48195</v>
      </c>
      <c r="D132" s="81">
        <f>'[2]as of Oct-all banks'!D132</f>
        <v>83966.537760000007</v>
      </c>
      <c r="E132" s="74">
        <f>SUM(C132:D132)</f>
        <v>12277652.019710001</v>
      </c>
      <c r="F132" s="74">
        <f>B132-E132</f>
        <v>1539134.2608899996</v>
      </c>
      <c r="G132" s="74">
        <f>B132-C132</f>
        <v>1623100.7986500002</v>
      </c>
      <c r="H132" s="75">
        <f>E132/B132*100</f>
        <v>88.860403355510527</v>
      </c>
    </row>
    <row r="133" spans="1:15" s="66" customFormat="1" ht="11.25" hidden="1" customHeight="1" x14ac:dyDescent="0.2">
      <c r="A133" s="91" t="s">
        <v>206</v>
      </c>
      <c r="B133" s="87">
        <f t="shared" ref="B133:H133" si="51">+B134</f>
        <v>49300555.410260007</v>
      </c>
      <c r="C133" s="87">
        <f t="shared" si="51"/>
        <v>47648315.106480002</v>
      </c>
      <c r="D133" s="87">
        <f t="shared" si="51"/>
        <v>35267.78542</v>
      </c>
      <c r="E133" s="87">
        <f t="shared" si="51"/>
        <v>47683582.891900003</v>
      </c>
      <c r="F133" s="87">
        <f t="shared" si="51"/>
        <v>1616972.5183600038</v>
      </c>
      <c r="G133" s="87">
        <f t="shared" si="51"/>
        <v>1652240.3037800044</v>
      </c>
      <c r="H133" s="92">
        <f t="shared" si="51"/>
        <v>96.720173829880437</v>
      </c>
    </row>
    <row r="134" spans="1:15" s="66" customFormat="1" ht="11.25" customHeight="1" x14ac:dyDescent="0.2">
      <c r="A134" s="89" t="s">
        <v>207</v>
      </c>
      <c r="B134" s="81">
        <f>'[2]as of Oct-all banks'!B134</f>
        <v>49300555.410260007</v>
      </c>
      <c r="C134" s="81">
        <f>'[2]as of Oct-all banks'!C134</f>
        <v>47648315.106480002</v>
      </c>
      <c r="D134" s="81">
        <f>'[2]as of Oct-all banks'!D134</f>
        <v>35267.78542</v>
      </c>
      <c r="E134" s="74">
        <f>SUM(C134:D134)</f>
        <v>47683582.891900003</v>
      </c>
      <c r="F134" s="74">
        <f>B134-E134</f>
        <v>1616972.5183600038</v>
      </c>
      <c r="G134" s="74">
        <f>B134-C134</f>
        <v>1652240.3037800044</v>
      </c>
      <c r="H134" s="75">
        <f>E134/B134*100</f>
        <v>96.720173829880437</v>
      </c>
    </row>
    <row r="135" spans="1:15" s="66" customFormat="1" ht="11.25" customHeight="1" x14ac:dyDescent="0.2">
      <c r="A135" s="72"/>
      <c r="B135" s="77"/>
      <c r="C135" s="77"/>
      <c r="D135" s="77"/>
      <c r="E135" s="77"/>
      <c r="F135" s="77"/>
      <c r="G135" s="77"/>
      <c r="H135" s="70"/>
    </row>
    <row r="136" spans="1:15" s="66" customFormat="1" ht="11.25" customHeight="1" x14ac:dyDescent="0.2">
      <c r="A136" s="68" t="s">
        <v>208</v>
      </c>
      <c r="B136" s="78">
        <f t="shared" ref="B136:H136" si="52">+B137</f>
        <v>238524204.18959007</v>
      </c>
      <c r="C136" s="78">
        <f t="shared" si="52"/>
        <v>228136827.58828002</v>
      </c>
      <c r="D136" s="78">
        <f t="shared" si="52"/>
        <v>2743599.4560700003</v>
      </c>
      <c r="E136" s="78">
        <f t="shared" si="52"/>
        <v>230880427.04435003</v>
      </c>
      <c r="F136" s="78">
        <f t="shared" si="52"/>
        <v>7643777.1452400386</v>
      </c>
      <c r="G136" s="78">
        <f t="shared" si="52"/>
        <v>10387376.601310045</v>
      </c>
      <c r="H136" s="70">
        <f t="shared" si="52"/>
        <v>96.795387213968269</v>
      </c>
      <c r="K136" s="71">
        <f>B136-'[2]as of Oct-all banks'!C$25</f>
        <v>238524204.18959007</v>
      </c>
      <c r="L136" s="71">
        <f>C136-'[2]as of Oct-all banks'!D$25</f>
        <v>228136827.58828002</v>
      </c>
      <c r="M136" s="71">
        <f>D136-'[2]as of Oct-all banks'!E$25</f>
        <v>2743599.4560700003</v>
      </c>
      <c r="N136" s="71">
        <f>E136-'[2]as of Oct-all banks'!F$25</f>
        <v>230880427.04435003</v>
      </c>
      <c r="O136" s="71">
        <f>F136-'[2]as of Oct-all banks'!G$25</f>
        <v>7643777.1452400386</v>
      </c>
    </row>
    <row r="137" spans="1:15" s="66" customFormat="1" ht="11.25" customHeight="1" x14ac:dyDescent="0.2">
      <c r="A137" s="72" t="s">
        <v>209</v>
      </c>
      <c r="B137" s="81">
        <f>'[2]as of Oct-all banks'!B137</f>
        <v>238524204.18959007</v>
      </c>
      <c r="C137" s="81">
        <f>'[2]as of Oct-all banks'!C137</f>
        <v>228136827.58828002</v>
      </c>
      <c r="D137" s="81">
        <f>'[2]as of Oct-all banks'!D137</f>
        <v>2743599.4560700003</v>
      </c>
      <c r="E137" s="74">
        <f>SUM(C137:D137)</f>
        <v>230880427.04435003</v>
      </c>
      <c r="F137" s="74">
        <f>B137-E137</f>
        <v>7643777.1452400386</v>
      </c>
      <c r="G137" s="74">
        <f>B137-C137</f>
        <v>10387376.601310045</v>
      </c>
      <c r="H137" s="75">
        <f>E137/B137*100</f>
        <v>96.795387213968269</v>
      </c>
    </row>
    <row r="138" spans="1:15" s="66" customFormat="1" ht="11.25" customHeight="1" x14ac:dyDescent="0.2">
      <c r="A138" s="72"/>
      <c r="B138" s="77"/>
      <c r="C138" s="77"/>
      <c r="D138" s="77"/>
      <c r="E138" s="77"/>
      <c r="F138" s="77"/>
      <c r="G138" s="77"/>
      <c r="H138" s="70"/>
    </row>
    <row r="139" spans="1:15" s="66" customFormat="1" ht="11.25" customHeight="1" x14ac:dyDescent="0.2">
      <c r="A139" s="68" t="s">
        <v>210</v>
      </c>
      <c r="B139" s="78">
        <f t="shared" ref="B139:G139" si="53">SUM(B140:B159)</f>
        <v>17136021.807890009</v>
      </c>
      <c r="C139" s="78">
        <f t="shared" si="53"/>
        <v>11939876.308380004</v>
      </c>
      <c r="D139" s="78">
        <f t="shared" si="53"/>
        <v>594834.61629000003</v>
      </c>
      <c r="E139" s="78">
        <f t="shared" si="53"/>
        <v>12534710.92467</v>
      </c>
      <c r="F139" s="78">
        <f t="shared" si="53"/>
        <v>4601310.8832200076</v>
      </c>
      <c r="G139" s="78">
        <f t="shared" si="53"/>
        <v>5196145.4995100079</v>
      </c>
      <c r="H139" s="70">
        <f t="shared" ref="H139:H159" si="54">E139/B139*100</f>
        <v>73.148313331969447</v>
      </c>
      <c r="K139" s="71">
        <f>B139-'[2]as of Oct-all banks'!C$26</f>
        <v>11915774.678200008</v>
      </c>
      <c r="L139" s="71">
        <f>C139-'[2]as of Oct-all banks'!D$26</f>
        <v>11714325.374520004</v>
      </c>
      <c r="M139" s="71">
        <f>D139-'[2]as of Oct-all banks'!E$26</f>
        <v>-4850963.4472600007</v>
      </c>
      <c r="N139" s="71">
        <f>E139-'[2]as of Oct-all banks'!F$26</f>
        <v>9996962.2191100009</v>
      </c>
      <c r="O139" s="71">
        <f>F139-'[2]as of Oct-all banks'!G$26</f>
        <v>1838011.2438000087</v>
      </c>
    </row>
    <row r="140" spans="1:15" s="66" customFormat="1" ht="11.25" customHeight="1" x14ac:dyDescent="0.2">
      <c r="A140" s="72" t="s">
        <v>211</v>
      </c>
      <c r="B140" s="81">
        <f>'[2]as of Oct-all banks'!B140</f>
        <v>3997574.7189500094</v>
      </c>
      <c r="C140" s="81">
        <f>'[2]as of Oct-all banks'!C140</f>
        <v>3135313.4405900012</v>
      </c>
      <c r="D140" s="81">
        <f>'[2]as of Oct-all banks'!D140</f>
        <v>144961.12964000006</v>
      </c>
      <c r="E140" s="74">
        <f t="shared" ref="E140:E159" si="55">SUM(C140:D140)</f>
        <v>3280274.5702300011</v>
      </c>
      <c r="F140" s="74">
        <f t="shared" ref="F140:F159" si="56">B140-E140</f>
        <v>717300.14872000832</v>
      </c>
      <c r="G140" s="74">
        <f t="shared" ref="G140:G159" si="57">B140-C140</f>
        <v>862261.27836000826</v>
      </c>
      <c r="H140" s="75">
        <f t="shared" si="54"/>
        <v>82.056616845215288</v>
      </c>
    </row>
    <row r="141" spans="1:15" s="66" customFormat="1" ht="11.25" customHeight="1" x14ac:dyDescent="0.2">
      <c r="A141" s="72" t="s">
        <v>212</v>
      </c>
      <c r="B141" s="81">
        <f>'[2]as of Oct-all banks'!B141</f>
        <v>507316.86426999996</v>
      </c>
      <c r="C141" s="81">
        <f>'[2]as of Oct-all banks'!C141</f>
        <v>227785.91768999997</v>
      </c>
      <c r="D141" s="81">
        <f>'[2]as of Oct-all banks'!D141</f>
        <v>28482.118699999999</v>
      </c>
      <c r="E141" s="74">
        <f t="shared" si="55"/>
        <v>256268.03638999996</v>
      </c>
      <c r="F141" s="74">
        <f t="shared" si="56"/>
        <v>251048.82788</v>
      </c>
      <c r="G141" s="74">
        <f t="shared" si="57"/>
        <v>279530.94657999999</v>
      </c>
      <c r="H141" s="75">
        <f t="shared" si="54"/>
        <v>50.514393358232837</v>
      </c>
    </row>
    <row r="142" spans="1:15" s="66" customFormat="1" ht="11.25" customHeight="1" x14ac:dyDescent="0.2">
      <c r="A142" s="72" t="s">
        <v>213</v>
      </c>
      <c r="B142" s="81">
        <f>'[2]as of Oct-all banks'!B142</f>
        <v>254570.39788999996</v>
      </c>
      <c r="C142" s="81">
        <f>'[2]as of Oct-all banks'!C142</f>
        <v>194164.0454</v>
      </c>
      <c r="D142" s="81">
        <f>'[2]as of Oct-all banks'!D142</f>
        <v>333.90521000000001</v>
      </c>
      <c r="E142" s="74">
        <f t="shared" si="55"/>
        <v>194497.95061</v>
      </c>
      <c r="F142" s="74">
        <f t="shared" si="56"/>
        <v>60072.447279999964</v>
      </c>
      <c r="G142" s="74">
        <f t="shared" si="57"/>
        <v>60406.352489999961</v>
      </c>
      <c r="H142" s="75">
        <f t="shared" si="54"/>
        <v>76.402422364144115</v>
      </c>
    </row>
    <row r="143" spans="1:15" s="66" customFormat="1" ht="11.25" customHeight="1" x14ac:dyDescent="0.2">
      <c r="A143" s="72" t="s">
        <v>214</v>
      </c>
      <c r="B143" s="81">
        <f>'[2]as of Oct-all banks'!B143</f>
        <v>128159.58279999999</v>
      </c>
      <c r="C143" s="81">
        <f>'[2]as of Oct-all banks'!C143</f>
        <v>119604.73526999999</v>
      </c>
      <c r="D143" s="81">
        <f>'[2]as of Oct-all banks'!D143</f>
        <v>1947.76962</v>
      </c>
      <c r="E143" s="74">
        <f t="shared" si="55"/>
        <v>121552.50489</v>
      </c>
      <c r="F143" s="74">
        <f t="shared" si="56"/>
        <v>6607.0779099999927</v>
      </c>
      <c r="G143" s="74">
        <f t="shared" si="57"/>
        <v>8554.8475299999991</v>
      </c>
      <c r="H143" s="75">
        <f t="shared" si="54"/>
        <v>94.844647769873987</v>
      </c>
    </row>
    <row r="144" spans="1:15" s="66" customFormat="1" ht="11.25" customHeight="1" x14ac:dyDescent="0.2">
      <c r="A144" s="93" t="s">
        <v>215</v>
      </c>
      <c r="B144" s="81">
        <f>'[2]as of Oct-all banks'!B144</f>
        <v>226777.47234000004</v>
      </c>
      <c r="C144" s="81">
        <f>'[2]as of Oct-all banks'!C144</f>
        <v>201090.91721000001</v>
      </c>
      <c r="D144" s="81">
        <f>'[2]as of Oct-all banks'!D144</f>
        <v>13690.121150000001</v>
      </c>
      <c r="E144" s="74">
        <f t="shared" si="55"/>
        <v>214781.03836000001</v>
      </c>
      <c r="F144" s="74">
        <f t="shared" si="56"/>
        <v>11996.433980000031</v>
      </c>
      <c r="G144" s="74">
        <f t="shared" si="57"/>
        <v>25686.555130000022</v>
      </c>
      <c r="H144" s="75">
        <f t="shared" si="54"/>
        <v>94.710041585605921</v>
      </c>
    </row>
    <row r="145" spans="1:8" s="66" customFormat="1" ht="11.25" customHeight="1" x14ac:dyDescent="0.2">
      <c r="A145" s="93" t="s">
        <v>216</v>
      </c>
      <c r="B145" s="81">
        <f>'[2]as of Oct-all banks'!B145</f>
        <v>4061584.56538</v>
      </c>
      <c r="C145" s="81">
        <f>'[2]as of Oct-all banks'!C145</f>
        <v>1400565.3335799999</v>
      </c>
      <c r="D145" s="81">
        <f>'[2]as of Oct-all banks'!D145</f>
        <v>2806.0331800000004</v>
      </c>
      <c r="E145" s="74">
        <f t="shared" si="55"/>
        <v>1403371.3667599999</v>
      </c>
      <c r="F145" s="74">
        <f t="shared" si="56"/>
        <v>2658213.1986199999</v>
      </c>
      <c r="G145" s="74">
        <f t="shared" si="57"/>
        <v>2661019.2318000002</v>
      </c>
      <c r="H145" s="75">
        <f t="shared" si="54"/>
        <v>34.552311891324635</v>
      </c>
    </row>
    <row r="146" spans="1:8" s="66" customFormat="1" ht="11.25" customHeight="1" x14ac:dyDescent="0.2">
      <c r="A146" s="93" t="s">
        <v>217</v>
      </c>
      <c r="B146" s="81">
        <f>'[2]as of Oct-all banks'!B146</f>
        <v>260146.44977000001</v>
      </c>
      <c r="C146" s="81">
        <f>'[2]as of Oct-all banks'!C146</f>
        <v>253014.95624999999</v>
      </c>
      <c r="D146" s="81">
        <f>'[2]as of Oct-all banks'!D146</f>
        <v>2035.81537</v>
      </c>
      <c r="E146" s="74">
        <f t="shared" si="55"/>
        <v>255050.77161999998</v>
      </c>
      <c r="F146" s="74">
        <f t="shared" si="56"/>
        <v>5095.6781500000216</v>
      </c>
      <c r="G146" s="74">
        <f t="shared" si="57"/>
        <v>7131.4935200000182</v>
      </c>
      <c r="H146" s="75">
        <f t="shared" si="54"/>
        <v>98.041227103231591</v>
      </c>
    </row>
    <row r="147" spans="1:8" s="66" customFormat="1" ht="11.25" customHeight="1" x14ac:dyDescent="0.2">
      <c r="A147" s="72" t="s">
        <v>218</v>
      </c>
      <c r="B147" s="81">
        <f>'[2]as of Oct-all banks'!B147</f>
        <v>50707.171770000001</v>
      </c>
      <c r="C147" s="81">
        <f>'[2]as of Oct-all banks'!C147</f>
        <v>47762.805509999998</v>
      </c>
      <c r="D147" s="81">
        <f>'[2]as of Oct-all banks'!D147</f>
        <v>493.35720000000003</v>
      </c>
      <c r="E147" s="74">
        <f t="shared" si="55"/>
        <v>48256.162709999997</v>
      </c>
      <c r="F147" s="74">
        <f t="shared" si="56"/>
        <v>2451.009060000004</v>
      </c>
      <c r="G147" s="74">
        <f t="shared" si="57"/>
        <v>2944.3662600000025</v>
      </c>
      <c r="H147" s="75">
        <f t="shared" si="54"/>
        <v>95.16634634817062</v>
      </c>
    </row>
    <row r="148" spans="1:8" s="66" customFormat="1" ht="11.25" customHeight="1" x14ac:dyDescent="0.2">
      <c r="A148" s="72" t="s">
        <v>219</v>
      </c>
      <c r="B148" s="81">
        <f>'[2]as of Oct-all banks'!B148</f>
        <v>40887.058960000002</v>
      </c>
      <c r="C148" s="81">
        <f>'[2]as of Oct-all banks'!C148</f>
        <v>36297.144309999996</v>
      </c>
      <c r="D148" s="81">
        <f>'[2]as of Oct-all banks'!D148</f>
        <v>1001.4421600000001</v>
      </c>
      <c r="E148" s="74">
        <f t="shared" si="55"/>
        <v>37298.586469999995</v>
      </c>
      <c r="F148" s="74">
        <f t="shared" si="56"/>
        <v>3588.4724900000074</v>
      </c>
      <c r="G148" s="74">
        <f t="shared" si="57"/>
        <v>4589.9146500000061</v>
      </c>
      <c r="H148" s="75">
        <f t="shared" si="54"/>
        <v>91.223451670831537</v>
      </c>
    </row>
    <row r="149" spans="1:8" s="66" customFormat="1" ht="11.25" customHeight="1" x14ac:dyDescent="0.2">
      <c r="A149" s="72" t="s">
        <v>220</v>
      </c>
      <c r="B149" s="81">
        <f>'[2]as of Oct-all banks'!B149</f>
        <v>1151797.79107</v>
      </c>
      <c r="C149" s="81">
        <f>'[2]as of Oct-all banks'!C149</f>
        <v>1140824.21746</v>
      </c>
      <c r="D149" s="81">
        <f>'[2]as of Oct-all banks'!D149</f>
        <v>10597.992250000001</v>
      </c>
      <c r="E149" s="74">
        <f t="shared" si="55"/>
        <v>1151422.2097099999</v>
      </c>
      <c r="F149" s="74">
        <f t="shared" si="56"/>
        <v>375.58136000018567</v>
      </c>
      <c r="G149" s="74">
        <f t="shared" si="57"/>
        <v>10973.573610000079</v>
      </c>
      <c r="H149" s="75">
        <f t="shared" si="54"/>
        <v>99.967391727704978</v>
      </c>
    </row>
    <row r="150" spans="1:8" s="66" customFormat="1" ht="11.25" customHeight="1" x14ac:dyDescent="0.2">
      <c r="A150" s="72" t="s">
        <v>221</v>
      </c>
      <c r="B150" s="81">
        <f>'[2]as of Oct-all banks'!B150</f>
        <v>924152.92314999993</v>
      </c>
      <c r="C150" s="81">
        <f>'[2]as of Oct-all banks'!C150</f>
        <v>824647.6013199999</v>
      </c>
      <c r="D150" s="81">
        <f>'[2]as of Oct-all banks'!D150</f>
        <v>42973.966529999998</v>
      </c>
      <c r="E150" s="74">
        <f t="shared" si="55"/>
        <v>867621.56784999988</v>
      </c>
      <c r="F150" s="74">
        <f t="shared" si="56"/>
        <v>56531.355300000054</v>
      </c>
      <c r="G150" s="74">
        <f t="shared" si="57"/>
        <v>99505.32183000003</v>
      </c>
      <c r="H150" s="75">
        <f t="shared" si="54"/>
        <v>93.882900342152098</v>
      </c>
    </row>
    <row r="151" spans="1:8" s="66" customFormat="1" ht="11.25" customHeight="1" x14ac:dyDescent="0.2">
      <c r="A151" s="72" t="s">
        <v>222</v>
      </c>
      <c r="B151" s="81">
        <f>'[2]as of Oct-all banks'!B151</f>
        <v>424422.58724000002</v>
      </c>
      <c r="C151" s="81">
        <f>'[2]as of Oct-all banks'!C151</f>
        <v>409815.04358000006</v>
      </c>
      <c r="D151" s="81">
        <f>'[2]as of Oct-all banks'!D151</f>
        <v>8396.2345000000005</v>
      </c>
      <c r="E151" s="74">
        <f t="shared" si="55"/>
        <v>418211.27808000008</v>
      </c>
      <c r="F151" s="74">
        <f t="shared" si="56"/>
        <v>6211.3091599999461</v>
      </c>
      <c r="G151" s="74">
        <f t="shared" si="57"/>
        <v>14607.543659999967</v>
      </c>
      <c r="H151" s="75">
        <f t="shared" si="54"/>
        <v>98.536527190884954</v>
      </c>
    </row>
    <row r="152" spans="1:8" s="66" customFormat="1" ht="11.25" customHeight="1" x14ac:dyDescent="0.2">
      <c r="A152" s="93" t="s">
        <v>223</v>
      </c>
      <c r="B152" s="81">
        <f>'[2]as of Oct-all banks'!B152</f>
        <v>571529.99572000001</v>
      </c>
      <c r="C152" s="81">
        <f>'[2]as of Oct-all banks'!C152</f>
        <v>427144.66608</v>
      </c>
      <c r="D152" s="81">
        <f>'[2]as of Oct-all banks'!D152</f>
        <v>97764.699989999994</v>
      </c>
      <c r="E152" s="74">
        <f t="shared" si="55"/>
        <v>524909.36606999999</v>
      </c>
      <c r="F152" s="74">
        <f t="shared" si="56"/>
        <v>46620.629650000017</v>
      </c>
      <c r="G152" s="74">
        <f t="shared" si="57"/>
        <v>144385.32964000001</v>
      </c>
      <c r="H152" s="75">
        <f t="shared" si="54"/>
        <v>91.842837646470599</v>
      </c>
    </row>
    <row r="153" spans="1:8" s="66" customFormat="1" ht="11.25" customHeight="1" x14ac:dyDescent="0.2">
      <c r="A153" s="72" t="s">
        <v>224</v>
      </c>
      <c r="B153" s="81">
        <f>'[2]as of Oct-all banks'!B153</f>
        <v>387574.26971000002</v>
      </c>
      <c r="C153" s="81">
        <f>'[2]as of Oct-all banks'!C153</f>
        <v>280705.21988999995</v>
      </c>
      <c r="D153" s="81">
        <f>'[2]as of Oct-all banks'!D153</f>
        <v>13059.30652</v>
      </c>
      <c r="E153" s="74">
        <f t="shared" si="55"/>
        <v>293764.52640999993</v>
      </c>
      <c r="F153" s="74">
        <f t="shared" si="56"/>
        <v>93809.743300000089</v>
      </c>
      <c r="G153" s="74">
        <f t="shared" si="57"/>
        <v>106869.04982000007</v>
      </c>
      <c r="H153" s="75">
        <f t="shared" si="54"/>
        <v>75.795673079589974</v>
      </c>
    </row>
    <row r="154" spans="1:8" s="66" customFormat="1" ht="11.25" customHeight="1" x14ac:dyDescent="0.2">
      <c r="A154" s="72" t="s">
        <v>225</v>
      </c>
      <c r="B154" s="81">
        <f>'[2]as of Oct-all banks'!B154</f>
        <v>212768.76582999996</v>
      </c>
      <c r="C154" s="81">
        <f>'[2]as of Oct-all banks'!C154</f>
        <v>192674.46616000001</v>
      </c>
      <c r="D154" s="81">
        <f>'[2]as of Oct-all banks'!D154</f>
        <v>7427.9040800000002</v>
      </c>
      <c r="E154" s="74">
        <f t="shared" si="55"/>
        <v>200102.37024000002</v>
      </c>
      <c r="F154" s="74">
        <f t="shared" si="56"/>
        <v>12666.395589999942</v>
      </c>
      <c r="G154" s="74">
        <f t="shared" si="57"/>
        <v>20094.299669999949</v>
      </c>
      <c r="H154" s="75">
        <f t="shared" si="54"/>
        <v>94.046872650415111</v>
      </c>
    </row>
    <row r="155" spans="1:8" s="66" customFormat="1" ht="11.25" customHeight="1" x14ac:dyDescent="0.2">
      <c r="A155" s="72" t="s">
        <v>226</v>
      </c>
      <c r="B155" s="81">
        <f>'[2]as of Oct-all banks'!B155</f>
        <v>1654231.5985900003</v>
      </c>
      <c r="C155" s="81">
        <f>'[2]as of Oct-all banks'!C155</f>
        <v>978302.52001999994</v>
      </c>
      <c r="D155" s="81">
        <f>'[2]as of Oct-all banks'!D155</f>
        <v>33074.037839999997</v>
      </c>
      <c r="E155" s="74">
        <f t="shared" si="55"/>
        <v>1011376.5578599999</v>
      </c>
      <c r="F155" s="74">
        <f t="shared" si="56"/>
        <v>642855.04073000036</v>
      </c>
      <c r="G155" s="74">
        <f t="shared" si="57"/>
        <v>675929.07857000036</v>
      </c>
      <c r="H155" s="75">
        <f t="shared" si="54"/>
        <v>61.138752199030421</v>
      </c>
    </row>
    <row r="156" spans="1:8" s="66" customFormat="1" ht="11.25" customHeight="1" x14ac:dyDescent="0.2">
      <c r="A156" s="72" t="s">
        <v>227</v>
      </c>
      <c r="B156" s="81">
        <f>'[2]as of Oct-all banks'!B156</f>
        <v>60454.896639999999</v>
      </c>
      <c r="C156" s="81">
        <f>'[2]as of Oct-all banks'!C156</f>
        <v>51626.058850000001</v>
      </c>
      <c r="D156" s="81">
        <f>'[2]as of Oct-all banks'!D156</f>
        <v>745.1</v>
      </c>
      <c r="E156" s="74">
        <f t="shared" si="55"/>
        <v>52371.15885</v>
      </c>
      <c r="F156" s="74">
        <f t="shared" si="56"/>
        <v>8083.7377899999992</v>
      </c>
      <c r="G156" s="74">
        <f t="shared" si="57"/>
        <v>8828.8377899999978</v>
      </c>
      <c r="H156" s="75">
        <f t="shared" si="54"/>
        <v>86.62848133189695</v>
      </c>
    </row>
    <row r="157" spans="1:8" s="66" customFormat="1" ht="11.25" customHeight="1" x14ac:dyDescent="0.2">
      <c r="A157" s="72" t="s">
        <v>228</v>
      </c>
      <c r="B157" s="81">
        <f>'[2]as of Oct-all banks'!B157</f>
        <v>2075513.8072099998</v>
      </c>
      <c r="C157" s="81">
        <f>'[2]as of Oct-all banks'!C157</f>
        <v>1895484.5736</v>
      </c>
      <c r="D157" s="81">
        <f>'[2]as of Oct-all banks'!D157</f>
        <v>179789.45723</v>
      </c>
      <c r="E157" s="74">
        <f t="shared" si="55"/>
        <v>2075274.0308300001</v>
      </c>
      <c r="F157" s="74">
        <f t="shared" si="56"/>
        <v>239.77637999970466</v>
      </c>
      <c r="G157" s="74">
        <f t="shared" si="57"/>
        <v>180029.23360999976</v>
      </c>
      <c r="H157" s="75">
        <f t="shared" si="54"/>
        <v>99.988447372444995</v>
      </c>
    </row>
    <row r="158" spans="1:8" s="66" customFormat="1" ht="11.25" customHeight="1" x14ac:dyDescent="0.2">
      <c r="A158" s="72" t="s">
        <v>229</v>
      </c>
      <c r="B158" s="81">
        <f>'[2]as of Oct-all banks'!B158</f>
        <v>49214.278599999998</v>
      </c>
      <c r="C158" s="81">
        <f>'[2]as of Oct-all banks'!C158</f>
        <v>40710.51107</v>
      </c>
      <c r="D158" s="81">
        <f>'[2]as of Oct-all banks'!D158</f>
        <v>843.13846000000001</v>
      </c>
      <c r="E158" s="74">
        <f t="shared" si="55"/>
        <v>41553.649530000002</v>
      </c>
      <c r="F158" s="74">
        <f t="shared" si="56"/>
        <v>7660.6290699999954</v>
      </c>
      <c r="G158" s="74">
        <f t="shared" si="57"/>
        <v>8503.7675299999974</v>
      </c>
      <c r="H158" s="75">
        <f t="shared" si="54"/>
        <v>84.434133166385578</v>
      </c>
    </row>
    <row r="159" spans="1:8" s="66" customFormat="1" ht="11.25" customHeight="1" x14ac:dyDescent="0.2">
      <c r="A159" s="72" t="s">
        <v>230</v>
      </c>
      <c r="B159" s="81">
        <f>'[2]as of Oct-all banks'!B159</f>
        <v>96636.611999999994</v>
      </c>
      <c r="C159" s="81">
        <f>'[2]as of Oct-all banks'!C159</f>
        <v>82342.134540000014</v>
      </c>
      <c r="D159" s="81">
        <f>'[2]as of Oct-all banks'!D159</f>
        <v>4411.0866599999999</v>
      </c>
      <c r="E159" s="74">
        <f t="shared" si="55"/>
        <v>86753.221200000015</v>
      </c>
      <c r="F159" s="74">
        <f t="shared" si="56"/>
        <v>9883.3907999999792</v>
      </c>
      <c r="G159" s="74">
        <f t="shared" si="57"/>
        <v>14294.47745999998</v>
      </c>
      <c r="H159" s="75">
        <f t="shared" si="54"/>
        <v>89.772622823324994</v>
      </c>
    </row>
    <row r="160" spans="1:8" s="66" customFormat="1" ht="11.25" customHeight="1" x14ac:dyDescent="0.2">
      <c r="A160" s="72"/>
      <c r="B160" s="77"/>
      <c r="C160" s="77"/>
      <c r="D160" s="77"/>
      <c r="E160" s="77"/>
      <c r="F160" s="77"/>
      <c r="G160" s="77"/>
      <c r="H160" s="70"/>
    </row>
    <row r="161" spans="1:15" s="66" customFormat="1" ht="11.25" customHeight="1" x14ac:dyDescent="0.2">
      <c r="A161" s="68" t="s">
        <v>231</v>
      </c>
      <c r="B161" s="78">
        <f t="shared" ref="B161:G161" si="58">SUM(B162:B167)</f>
        <v>84654009.894379959</v>
      </c>
      <c r="C161" s="78">
        <f t="shared" si="58"/>
        <v>68593027.340289995</v>
      </c>
      <c r="D161" s="78">
        <f t="shared" si="58"/>
        <v>5327001.257699999</v>
      </c>
      <c r="E161" s="78">
        <f t="shared" si="58"/>
        <v>73920028.597990006</v>
      </c>
      <c r="F161" s="78">
        <f t="shared" si="58"/>
        <v>10733981.296389967</v>
      </c>
      <c r="G161" s="78">
        <f t="shared" si="58"/>
        <v>16060982.554089969</v>
      </c>
      <c r="H161" s="70">
        <f t="shared" ref="H161:H166" si="59">E161/B161*100</f>
        <v>87.320173834904708</v>
      </c>
      <c r="K161" s="71">
        <f>B161-'[2]as of Oct-all banks'!C$27</f>
        <v>79433762.764689952</v>
      </c>
      <c r="L161" s="71">
        <f>C161-'[2]as of Oct-all banks'!D$27</f>
        <v>68367476.406429991</v>
      </c>
      <c r="M161" s="71">
        <f>D161-'[2]as of Oct-all banks'!E$27</f>
        <v>-118796.80585000198</v>
      </c>
      <c r="N161" s="71">
        <f>E161-'[2]as of Oct-all banks'!F$27</f>
        <v>71382279.892430007</v>
      </c>
      <c r="O161" s="71">
        <f>F161-'[2]as of Oct-all banks'!G$27</f>
        <v>7970681.6569699682</v>
      </c>
    </row>
    <row r="162" spans="1:15" s="66" customFormat="1" ht="11.25" customHeight="1" x14ac:dyDescent="0.2">
      <c r="A162" s="72" t="s">
        <v>118</v>
      </c>
      <c r="B162" s="81">
        <f>'[2]as of Oct-all banks'!B162</f>
        <v>84341356.501529977</v>
      </c>
      <c r="C162" s="81">
        <f>'[2]as of Oct-all banks'!C162</f>
        <v>68356184.87583001</v>
      </c>
      <c r="D162" s="81">
        <f>'[2]as of Oct-all banks'!D162</f>
        <v>5322067.5816699993</v>
      </c>
      <c r="E162" s="74">
        <f t="shared" ref="E162:E167" si="60">SUM(C162:D162)</f>
        <v>73678252.457500011</v>
      </c>
      <c r="F162" s="74">
        <f t="shared" ref="F162:F167" si="61">B162-E162</f>
        <v>10663104.044029966</v>
      </c>
      <c r="G162" s="74">
        <f t="shared" ref="G162:G167" si="62">B162-C162</f>
        <v>15985171.625699967</v>
      </c>
      <c r="H162" s="75">
        <f t="shared" si="59"/>
        <v>87.357205899532175</v>
      </c>
    </row>
    <row r="163" spans="1:15" s="66" customFormat="1" ht="11.25" customHeight="1" x14ac:dyDescent="0.2">
      <c r="A163" s="72" t="s">
        <v>232</v>
      </c>
      <c r="B163" s="81">
        <f>'[2]as of Oct-all banks'!B163</f>
        <v>42746.061040000001</v>
      </c>
      <c r="C163" s="81">
        <f>'[2]as of Oct-all banks'!C163</f>
        <v>35535.582270000006</v>
      </c>
      <c r="D163" s="81">
        <f>'[2]as of Oct-all banks'!D163</f>
        <v>1153.00359</v>
      </c>
      <c r="E163" s="74">
        <f t="shared" si="60"/>
        <v>36688.585860000007</v>
      </c>
      <c r="F163" s="74">
        <f t="shared" si="61"/>
        <v>6057.475179999994</v>
      </c>
      <c r="G163" s="74">
        <f t="shared" si="62"/>
        <v>7210.4787699999943</v>
      </c>
      <c r="H163" s="75">
        <f t="shared" si="59"/>
        <v>85.829161722452838</v>
      </c>
    </row>
    <row r="164" spans="1:15" s="66" customFormat="1" ht="11.25" customHeight="1" x14ac:dyDescent="0.2">
      <c r="A164" s="72" t="s">
        <v>233</v>
      </c>
      <c r="B164" s="81">
        <f>'[2]as of Oct-all banks'!B164</f>
        <v>38432.961909999998</v>
      </c>
      <c r="C164" s="81">
        <f>'[2]as of Oct-all banks'!C164</f>
        <v>31866.2709</v>
      </c>
      <c r="D164" s="81">
        <f>'[2]as of Oct-all banks'!D164</f>
        <v>380.69218000000001</v>
      </c>
      <c r="E164" s="74">
        <f t="shared" si="60"/>
        <v>32246.963080000001</v>
      </c>
      <c r="F164" s="74">
        <f t="shared" si="61"/>
        <v>6185.9988299999968</v>
      </c>
      <c r="G164" s="74">
        <f t="shared" si="62"/>
        <v>6566.6910099999986</v>
      </c>
      <c r="H164" s="75">
        <f t="shared" si="59"/>
        <v>83.904444199523326</v>
      </c>
    </row>
    <row r="165" spans="1:15" s="66" customFormat="1" ht="11.25" customHeight="1" x14ac:dyDescent="0.2">
      <c r="A165" s="72" t="s">
        <v>234</v>
      </c>
      <c r="B165" s="81">
        <f>'[2]as of Oct-all banks'!B165</f>
        <v>45367.95117</v>
      </c>
      <c r="C165" s="81">
        <f>'[2]as of Oct-all banks'!C165</f>
        <v>37217.367340000004</v>
      </c>
      <c r="D165" s="81">
        <f>'[2]as of Oct-all banks'!D165</f>
        <v>1805.65561</v>
      </c>
      <c r="E165" s="74">
        <f t="shared" si="60"/>
        <v>39023.022950000006</v>
      </c>
      <c r="F165" s="74">
        <f t="shared" si="61"/>
        <v>6344.9282199999943</v>
      </c>
      <c r="G165" s="74">
        <f t="shared" si="62"/>
        <v>8150.5838299999959</v>
      </c>
      <c r="H165" s="75">
        <f t="shared" si="59"/>
        <v>86.01451452761296</v>
      </c>
    </row>
    <row r="166" spans="1:15" s="66" customFormat="1" ht="11.25" customHeight="1" x14ac:dyDescent="0.2">
      <c r="A166" s="72" t="s">
        <v>235</v>
      </c>
      <c r="B166" s="81">
        <f>'[2]as of Oct-all banks'!B166</f>
        <v>79183.223069999993</v>
      </c>
      <c r="C166" s="81">
        <f>'[2]as of Oct-all banks'!C166</f>
        <v>63635.852679999996</v>
      </c>
      <c r="D166" s="81">
        <f>'[2]as of Oct-all banks'!D166</f>
        <v>1377.92659</v>
      </c>
      <c r="E166" s="74">
        <f t="shared" si="60"/>
        <v>65013.779269999999</v>
      </c>
      <c r="F166" s="74">
        <f t="shared" si="61"/>
        <v>14169.443799999994</v>
      </c>
      <c r="G166" s="74">
        <f t="shared" si="62"/>
        <v>15547.370389999996</v>
      </c>
      <c r="H166" s="75">
        <f t="shared" si="59"/>
        <v>82.105497540212724</v>
      </c>
    </row>
    <row r="167" spans="1:15" s="66" customFormat="1" ht="11.25" customHeight="1" x14ac:dyDescent="0.2">
      <c r="A167" s="72" t="s">
        <v>236</v>
      </c>
      <c r="B167" s="81">
        <f>'[2]as of Oct-all banks'!B167</f>
        <v>106923.19565999998</v>
      </c>
      <c r="C167" s="81">
        <f>'[2]as of Oct-all banks'!C167</f>
        <v>68587.391269999993</v>
      </c>
      <c r="D167" s="81">
        <f>'[2]as of Oct-all banks'!D167</f>
        <v>216.39805999999999</v>
      </c>
      <c r="E167" s="74">
        <f t="shared" si="60"/>
        <v>68803.78933</v>
      </c>
      <c r="F167" s="74">
        <f t="shared" si="61"/>
        <v>38119.406329999983</v>
      </c>
      <c r="G167" s="74">
        <f t="shared" si="62"/>
        <v>38335.80438999999</v>
      </c>
      <c r="H167" s="75">
        <f>E167/B167*100</f>
        <v>64.348796260061221</v>
      </c>
    </row>
    <row r="168" spans="1:15" s="66" customFormat="1" ht="11.25" customHeight="1" x14ac:dyDescent="0.2">
      <c r="A168" s="72"/>
      <c r="B168" s="77"/>
      <c r="C168" s="77"/>
      <c r="D168" s="77"/>
      <c r="E168" s="77"/>
      <c r="F168" s="77"/>
      <c r="G168" s="77"/>
      <c r="H168" s="70"/>
    </row>
    <row r="169" spans="1:15" s="66" customFormat="1" ht="11.25" customHeight="1" x14ac:dyDescent="0.2">
      <c r="A169" s="68" t="s">
        <v>237</v>
      </c>
      <c r="B169" s="78">
        <f t="shared" ref="B169:G169" si="63">SUM(B170:B172)</f>
        <v>3565393.9687299998</v>
      </c>
      <c r="C169" s="78">
        <f t="shared" si="63"/>
        <v>1679640.7945900003</v>
      </c>
      <c r="D169" s="78">
        <f t="shared" si="63"/>
        <v>148123.86423000001</v>
      </c>
      <c r="E169" s="78">
        <f t="shared" si="63"/>
        <v>1827764.6588200002</v>
      </c>
      <c r="F169" s="78">
        <f t="shared" si="63"/>
        <v>1737629.3099100001</v>
      </c>
      <c r="G169" s="78">
        <f t="shared" si="63"/>
        <v>1885753.1741399998</v>
      </c>
      <c r="H169" s="70">
        <f>E169/B169*100</f>
        <v>51.264030703205954</v>
      </c>
      <c r="K169" s="71">
        <f>B169-'[2]as of Oct-all banks'!C$28</f>
        <v>3565393.9687299998</v>
      </c>
      <c r="L169" s="71">
        <f>C169-'[2]as of Oct-all banks'!D$28</f>
        <v>1679640.7945900003</v>
      </c>
      <c r="M169" s="71">
        <f>D169-'[2]as of Oct-all banks'!E$28</f>
        <v>148123.86423000001</v>
      </c>
      <c r="N169" s="71">
        <f>E169-'[2]as of Oct-all banks'!F$28</f>
        <v>1827764.6588200002</v>
      </c>
      <c r="O169" s="71">
        <f>F169-'[2]as of Oct-all banks'!G$28</f>
        <v>1737629.3099100001</v>
      </c>
    </row>
    <row r="170" spans="1:15" s="66" customFormat="1" ht="11.25" customHeight="1" x14ac:dyDescent="0.2">
      <c r="A170" s="72" t="s">
        <v>211</v>
      </c>
      <c r="B170" s="81">
        <f>'[2]as of Oct-all banks'!B170</f>
        <v>2738261.33476</v>
      </c>
      <c r="C170" s="81">
        <f>'[2]as of Oct-all banks'!C170</f>
        <v>1521048.4969400002</v>
      </c>
      <c r="D170" s="81">
        <f>'[2]as of Oct-all banks'!D170</f>
        <v>145790.35784000001</v>
      </c>
      <c r="E170" s="74">
        <f>SUM(C170:D170)</f>
        <v>1666838.8547800002</v>
      </c>
      <c r="F170" s="74">
        <f>B170-E170</f>
        <v>1071422.4799799998</v>
      </c>
      <c r="G170" s="74">
        <f>B170-C170</f>
        <v>1217212.8378199998</v>
      </c>
      <c r="H170" s="75">
        <f>E170/B170*100</f>
        <v>60.872161236797851</v>
      </c>
    </row>
    <row r="171" spans="1:15" s="66" customFormat="1" ht="11.25" customHeight="1" x14ac:dyDescent="0.2">
      <c r="A171" s="72" t="s">
        <v>238</v>
      </c>
      <c r="B171" s="81">
        <f>'[2]as of Oct-all banks'!B171</f>
        <v>634505.25317000004</v>
      </c>
      <c r="C171" s="81">
        <f>'[2]as of Oct-all banks'!C171</f>
        <v>31040.149430000001</v>
      </c>
      <c r="D171" s="81">
        <f>'[2]as of Oct-all banks'!D171</f>
        <v>601.43200000000002</v>
      </c>
      <c r="E171" s="74">
        <f>SUM(C171:D171)</f>
        <v>31641.581430000002</v>
      </c>
      <c r="F171" s="74">
        <f>B171-E171</f>
        <v>602863.67174000002</v>
      </c>
      <c r="G171" s="74">
        <f>B171-C171</f>
        <v>603465.10374000005</v>
      </c>
      <c r="H171" s="75">
        <f>E171/B171*100</f>
        <v>4.9868115782994815</v>
      </c>
    </row>
    <row r="172" spans="1:15" s="66" customFormat="1" ht="11.25" customHeight="1" x14ac:dyDescent="0.2">
      <c r="A172" s="72" t="s">
        <v>239</v>
      </c>
      <c r="B172" s="81">
        <f>'[2]as of Oct-all banks'!B172</f>
        <v>192627.38080000001</v>
      </c>
      <c r="C172" s="81">
        <f>'[2]as of Oct-all banks'!C172</f>
        <v>127552.14822</v>
      </c>
      <c r="D172" s="81">
        <f>'[2]as of Oct-all banks'!D172</f>
        <v>1732.07439</v>
      </c>
      <c r="E172" s="74">
        <f>SUM(C172:D172)</f>
        <v>129284.22261</v>
      </c>
      <c r="F172" s="74">
        <f>B172-E172</f>
        <v>63343.158190000016</v>
      </c>
      <c r="G172" s="74">
        <f>B172-C172</f>
        <v>65075.232580000011</v>
      </c>
      <c r="H172" s="75">
        <f>E172/B172*100</f>
        <v>67.116223079538443</v>
      </c>
    </row>
    <row r="173" spans="1:15" s="66" customFormat="1" ht="11.25" customHeight="1" x14ac:dyDescent="0.2">
      <c r="A173" s="72" t="s">
        <v>240</v>
      </c>
      <c r="B173" s="77"/>
      <c r="C173" s="77"/>
      <c r="D173" s="77"/>
      <c r="E173" s="77"/>
      <c r="F173" s="77"/>
      <c r="G173" s="77"/>
      <c r="H173" s="70"/>
    </row>
    <row r="174" spans="1:15" s="66" customFormat="1" ht="11.25" customHeight="1" x14ac:dyDescent="0.2">
      <c r="A174" s="68" t="s">
        <v>241</v>
      </c>
      <c r="B174" s="78">
        <f t="shared" ref="B174:G174" si="64">SUM(B175:B180)</f>
        <v>4121107.8936299994</v>
      </c>
      <c r="C174" s="78">
        <f t="shared" si="64"/>
        <v>3496559.9480499993</v>
      </c>
      <c r="D174" s="78">
        <f t="shared" si="64"/>
        <v>130420.96893999999</v>
      </c>
      <c r="E174" s="78">
        <f t="shared" si="64"/>
        <v>3626980.9169899998</v>
      </c>
      <c r="F174" s="78">
        <f t="shared" si="64"/>
        <v>494126.97663999954</v>
      </c>
      <c r="G174" s="78">
        <f t="shared" si="64"/>
        <v>624547.94557999948</v>
      </c>
      <c r="H174" s="70">
        <f t="shared" ref="H174:H180" si="65">E174/B174*100</f>
        <v>88.009851006236161</v>
      </c>
      <c r="K174" s="71">
        <f>B174-'[2]as of Oct-all banks'!C$29</f>
        <v>-22499388.606400002</v>
      </c>
      <c r="L174" s="71">
        <f>C174-'[2]as of Oct-all banks'!D$29</f>
        <v>2504263.3816599995</v>
      </c>
      <c r="M174" s="71">
        <f>D174-'[2]as of Oct-all banks'!E$29</f>
        <v>-27482372.097479999</v>
      </c>
      <c r="N174" s="71">
        <f>E174-'[2]as of Oct-all banks'!F$29</f>
        <v>-4825252.7549499692</v>
      </c>
      <c r="O174" s="71">
        <f>F174-'[2]as of Oct-all banks'!G$29</f>
        <v>-8950403.2616899703</v>
      </c>
    </row>
    <row r="175" spans="1:15" s="66" customFormat="1" ht="11.25" customHeight="1" x14ac:dyDescent="0.2">
      <c r="A175" s="72" t="s">
        <v>211</v>
      </c>
      <c r="B175" s="81">
        <f>'[2]as of Oct-all banks'!B175</f>
        <v>3558902.7018399988</v>
      </c>
      <c r="C175" s="81">
        <f>'[2]as of Oct-all banks'!C175</f>
        <v>3084084.0721499994</v>
      </c>
      <c r="D175" s="81">
        <f>'[2]as of Oct-all banks'!D175</f>
        <v>124189.36745999999</v>
      </c>
      <c r="E175" s="74">
        <f t="shared" ref="E175:E180" si="66">SUM(C175:D175)</f>
        <v>3208273.4396099993</v>
      </c>
      <c r="F175" s="74">
        <f t="shared" ref="F175:F180" si="67">B175-E175</f>
        <v>350629.26222999953</v>
      </c>
      <c r="G175" s="74">
        <f t="shared" ref="G175:G180" si="68">B175-C175</f>
        <v>474818.62968999939</v>
      </c>
      <c r="H175" s="75">
        <f t="shared" si="65"/>
        <v>90.147826686896508</v>
      </c>
    </row>
    <row r="176" spans="1:15" s="66" customFormat="1" ht="11.25" customHeight="1" x14ac:dyDescent="0.2">
      <c r="A176" s="72" t="s">
        <v>242</v>
      </c>
      <c r="B176" s="81">
        <f>'[2]as of Oct-all banks'!B176</f>
        <v>366843.26336000004</v>
      </c>
      <c r="C176" s="81">
        <f>'[2]as of Oct-all banks'!C176</f>
        <v>254340.26345000003</v>
      </c>
      <c r="D176" s="81">
        <f>'[2]as of Oct-all banks'!D176</f>
        <v>547.25162</v>
      </c>
      <c r="E176" s="74">
        <f t="shared" si="66"/>
        <v>254887.51507000002</v>
      </c>
      <c r="F176" s="74">
        <f t="shared" si="67"/>
        <v>111955.74829000002</v>
      </c>
      <c r="G176" s="74">
        <f t="shared" si="68"/>
        <v>112502.99991000001</v>
      </c>
      <c r="H176" s="75">
        <f t="shared" si="65"/>
        <v>69.481312737060478</v>
      </c>
    </row>
    <row r="177" spans="1:15" s="66" customFormat="1" ht="11.25" customHeight="1" x14ac:dyDescent="0.2">
      <c r="A177" s="72" t="s">
        <v>243</v>
      </c>
      <c r="B177" s="81">
        <f>'[2]as of Oct-all banks'!B177</f>
        <v>78839.286779999995</v>
      </c>
      <c r="C177" s="81">
        <f>'[2]as of Oct-all banks'!C177</f>
        <v>65801.630009999993</v>
      </c>
      <c r="D177" s="81">
        <f>'[2]as of Oct-all banks'!D177</f>
        <v>3777.6927799999999</v>
      </c>
      <c r="E177" s="74">
        <f t="shared" si="66"/>
        <v>69579.322789999991</v>
      </c>
      <c r="F177" s="74">
        <f t="shared" si="67"/>
        <v>9259.9639900000038</v>
      </c>
      <c r="G177" s="74">
        <f t="shared" si="68"/>
        <v>13037.656770000001</v>
      </c>
      <c r="H177" s="75">
        <f t="shared" si="65"/>
        <v>88.254632470433421</v>
      </c>
    </row>
    <row r="178" spans="1:15" s="66" customFormat="1" ht="11.45" customHeight="1" x14ac:dyDescent="0.2">
      <c r="A178" s="72" t="s">
        <v>244</v>
      </c>
      <c r="B178" s="81">
        <f>'[2]as of Oct-all banks'!B179</f>
        <v>64115.107759999992</v>
      </c>
      <c r="C178" s="81">
        <f>'[2]as of Oct-all banks'!C179</f>
        <v>46838.579439999994</v>
      </c>
      <c r="D178" s="81">
        <f>'[2]as of Oct-all banks'!D179</f>
        <v>1264.27819</v>
      </c>
      <c r="E178" s="74">
        <f t="shared" si="66"/>
        <v>48102.857629999991</v>
      </c>
      <c r="F178" s="74">
        <f t="shared" si="67"/>
        <v>16012.25013</v>
      </c>
      <c r="G178" s="74">
        <f t="shared" si="68"/>
        <v>17276.528319999998</v>
      </c>
      <c r="H178" s="75">
        <f t="shared" si="65"/>
        <v>75.025776779572553</v>
      </c>
    </row>
    <row r="179" spans="1:15" s="66" customFormat="1" ht="11.25" customHeight="1" x14ac:dyDescent="0.2">
      <c r="A179" s="72" t="s">
        <v>245</v>
      </c>
      <c r="B179" s="81">
        <f>'[2]as of Oct-all banks'!B178</f>
        <v>52407.533889999992</v>
      </c>
      <c r="C179" s="81">
        <f>'[2]as of Oct-all banks'!C178</f>
        <v>45495.402999999998</v>
      </c>
      <c r="D179" s="81">
        <f>'[2]as of Oct-all banks'!D178</f>
        <v>642.37889000000007</v>
      </c>
      <c r="E179" s="74">
        <f t="shared" si="66"/>
        <v>46137.781889999998</v>
      </c>
      <c r="F179" s="74">
        <f t="shared" si="67"/>
        <v>6269.7519999999931</v>
      </c>
      <c r="G179" s="74">
        <f t="shared" si="68"/>
        <v>6912.1308899999931</v>
      </c>
      <c r="H179" s="75">
        <f t="shared" si="65"/>
        <v>88.036544491561472</v>
      </c>
    </row>
    <row r="180" spans="1:15" s="66" customFormat="1" ht="11.25" hidden="1" customHeight="1" x14ac:dyDescent="0.2">
      <c r="A180" s="72"/>
      <c r="B180" s="81">
        <f>'[2]as of Oct-all banks'!B180</f>
        <v>0</v>
      </c>
      <c r="C180" s="81">
        <f>'[2]as of Oct-all banks'!C180</f>
        <v>0</v>
      </c>
      <c r="D180" s="81">
        <f>'[2]as of Oct-all banks'!D180</f>
        <v>0</v>
      </c>
      <c r="E180" s="74">
        <f t="shared" si="66"/>
        <v>0</v>
      </c>
      <c r="F180" s="74">
        <f t="shared" si="67"/>
        <v>0</v>
      </c>
      <c r="G180" s="74">
        <f t="shared" si="68"/>
        <v>0</v>
      </c>
      <c r="H180" s="75" t="e">
        <f t="shared" si="65"/>
        <v>#DIV/0!</v>
      </c>
    </row>
    <row r="181" spans="1:15" s="66" customFormat="1" ht="11.25" customHeight="1" x14ac:dyDescent="0.2">
      <c r="A181" s="72"/>
      <c r="B181" s="77"/>
      <c r="C181" s="77"/>
      <c r="D181" s="77"/>
      <c r="E181" s="77"/>
      <c r="F181" s="77"/>
      <c r="G181" s="77"/>
      <c r="H181" s="70"/>
    </row>
    <row r="182" spans="1:15" s="66" customFormat="1" ht="11.25" customHeight="1" x14ac:dyDescent="0.2">
      <c r="A182" s="68" t="s">
        <v>246</v>
      </c>
      <c r="B182" s="78">
        <f t="shared" ref="B182:G182" si="69">SUM(B183:B189)</f>
        <v>50437628.482380003</v>
      </c>
      <c r="C182" s="78">
        <f t="shared" si="69"/>
        <v>38960355.17723</v>
      </c>
      <c r="D182" s="78">
        <f t="shared" si="69"/>
        <v>233054.24318999995</v>
      </c>
      <c r="E182" s="78">
        <f t="shared" si="69"/>
        <v>39193409.420419998</v>
      </c>
      <c r="F182" s="78">
        <f t="shared" si="69"/>
        <v>11244219.061960002</v>
      </c>
      <c r="G182" s="78">
        <f t="shared" si="69"/>
        <v>11477273.305150006</v>
      </c>
      <c r="H182" s="70">
        <f t="shared" ref="H182:H189" si="70">E182/B182*100</f>
        <v>77.706685662494849</v>
      </c>
      <c r="K182" s="71">
        <f>B182-'[2]as of Oct-all banks'!C$30</f>
        <v>29485466.319010001</v>
      </c>
      <c r="L182" s="71">
        <f>C182-'[2]as of Oct-all banks'!D$30</f>
        <v>38208235.351219997</v>
      </c>
      <c r="M182" s="71">
        <f>D182-'[2]as of Oct-all banks'!E$30</f>
        <v>-21471227.74619</v>
      </c>
      <c r="N182" s="71">
        <f>E182-'[2]as of Oct-all banks'!F$30</f>
        <v>32776323.699350029</v>
      </c>
      <c r="O182" s="71">
        <f>F182-'[2]as of Oct-all banks'!G$30</f>
        <v>4075013.5148800332</v>
      </c>
    </row>
    <row r="183" spans="1:15" s="66" customFormat="1" ht="11.25" customHeight="1" x14ac:dyDescent="0.2">
      <c r="A183" s="72" t="s">
        <v>211</v>
      </c>
      <c r="B183" s="81">
        <f>'[2]as of Oct-all banks'!B182</f>
        <v>43666394.804240003</v>
      </c>
      <c r="C183" s="81">
        <f>'[2]as of Oct-all banks'!C182</f>
        <v>33182771.416650001</v>
      </c>
      <c r="D183" s="81">
        <f>'[2]as of Oct-all banks'!D182</f>
        <v>192797.95754999996</v>
      </c>
      <c r="E183" s="74">
        <f t="shared" ref="E183:E189" si="71">SUM(C183:D183)</f>
        <v>33375569.374200001</v>
      </c>
      <c r="F183" s="74">
        <f t="shared" ref="F183:F189" si="72">B183-E183</f>
        <v>10290825.430040002</v>
      </c>
      <c r="G183" s="74">
        <f t="shared" ref="G183:G189" si="73">B183-C183</f>
        <v>10483623.387590002</v>
      </c>
      <c r="H183" s="75">
        <f t="shared" si="70"/>
        <v>76.433077481723402</v>
      </c>
    </row>
    <row r="184" spans="1:15" s="66" customFormat="1" ht="11.25" customHeight="1" x14ac:dyDescent="0.2">
      <c r="A184" s="72" t="s">
        <v>247</v>
      </c>
      <c r="B184" s="81">
        <f>'[2]as of Oct-all banks'!B183</f>
        <v>83005.598320000005</v>
      </c>
      <c r="C184" s="81">
        <f>'[2]as of Oct-all banks'!C183</f>
        <v>56187.997170000002</v>
      </c>
      <c r="D184" s="81">
        <f>'[2]as of Oct-all banks'!D183</f>
        <v>4503.4634800000003</v>
      </c>
      <c r="E184" s="74">
        <f t="shared" si="71"/>
        <v>60691.460650000001</v>
      </c>
      <c r="F184" s="74">
        <f t="shared" si="72"/>
        <v>22314.137670000004</v>
      </c>
      <c r="G184" s="74">
        <f t="shared" si="73"/>
        <v>26817.601150000002</v>
      </c>
      <c r="H184" s="75">
        <f t="shared" si="70"/>
        <v>73.117310010855661</v>
      </c>
    </row>
    <row r="185" spans="1:15" s="66" customFormat="1" ht="11.25" customHeight="1" x14ac:dyDescent="0.2">
      <c r="A185" s="72" t="s">
        <v>248</v>
      </c>
      <c r="B185" s="81">
        <f>'[2]as of Oct-all banks'!B184</f>
        <v>847521.39085999993</v>
      </c>
      <c r="C185" s="81">
        <f>'[2]as of Oct-all banks'!C184</f>
        <v>716078.40691999986</v>
      </c>
      <c r="D185" s="81">
        <f>'[2]as of Oct-all banks'!D184</f>
        <v>14401.396639999999</v>
      </c>
      <c r="E185" s="74">
        <f t="shared" si="71"/>
        <v>730479.80355999991</v>
      </c>
      <c r="F185" s="74">
        <f t="shared" si="72"/>
        <v>117041.58730000001</v>
      </c>
      <c r="G185" s="74">
        <f t="shared" si="73"/>
        <v>131442.98394000006</v>
      </c>
      <c r="H185" s="75">
        <f t="shared" si="70"/>
        <v>86.19013176986185</v>
      </c>
    </row>
    <row r="186" spans="1:15" s="66" customFormat="1" ht="11.25" customHeight="1" x14ac:dyDescent="0.2">
      <c r="A186" s="72" t="s">
        <v>249</v>
      </c>
      <c r="B186" s="81">
        <f>'[2]as of Oct-all banks'!B185</f>
        <v>19557.854519999997</v>
      </c>
      <c r="C186" s="81">
        <f>'[2]as of Oct-all banks'!C185</f>
        <v>18459.028459999998</v>
      </c>
      <c r="D186" s="81">
        <f>'[2]as of Oct-all banks'!D185</f>
        <v>0</v>
      </c>
      <c r="E186" s="74">
        <f t="shared" si="71"/>
        <v>18459.028459999998</v>
      </c>
      <c r="F186" s="74">
        <f t="shared" si="72"/>
        <v>1098.8260599999994</v>
      </c>
      <c r="G186" s="74">
        <f t="shared" si="73"/>
        <v>1098.8260599999994</v>
      </c>
      <c r="H186" s="75">
        <f t="shared" si="70"/>
        <v>94.381663597730864</v>
      </c>
    </row>
    <row r="187" spans="1:15" s="66" customFormat="1" ht="11.25" customHeight="1" x14ac:dyDescent="0.2">
      <c r="A187" s="72" t="s">
        <v>250</v>
      </c>
      <c r="B187" s="81">
        <f>'[2]as of Oct-all banks'!B186</f>
        <v>583456.86534000002</v>
      </c>
      <c r="C187" s="81">
        <f>'[2]as of Oct-all banks'!C186</f>
        <v>433993.26285</v>
      </c>
      <c r="D187" s="81">
        <f>'[2]as of Oct-all banks'!D186</f>
        <v>8078.3647099999998</v>
      </c>
      <c r="E187" s="74">
        <f t="shared" si="71"/>
        <v>442071.62755999999</v>
      </c>
      <c r="F187" s="74">
        <f t="shared" si="72"/>
        <v>141385.23778000002</v>
      </c>
      <c r="G187" s="74">
        <f t="shared" si="73"/>
        <v>149463.60249000002</v>
      </c>
      <c r="H187" s="75">
        <f t="shared" si="70"/>
        <v>75.767662327940883</v>
      </c>
    </row>
    <row r="188" spans="1:15" s="66" customFormat="1" ht="11.25" customHeight="1" x14ac:dyDescent="0.2">
      <c r="A188" s="72" t="s">
        <v>251</v>
      </c>
      <c r="B188" s="81">
        <f>'[2]as of Oct-all banks'!B187</f>
        <v>5216303.3222700013</v>
      </c>
      <c r="C188" s="81">
        <f>'[2]as of Oct-all banks'!C187</f>
        <v>4533270.8659199998</v>
      </c>
      <c r="D188" s="81">
        <f>'[2]as of Oct-all banks'!D187</f>
        <v>12397.00086</v>
      </c>
      <c r="E188" s="74">
        <f t="shared" si="71"/>
        <v>4545667.8667799998</v>
      </c>
      <c r="F188" s="74">
        <f t="shared" si="72"/>
        <v>670635.45549000148</v>
      </c>
      <c r="G188" s="74">
        <f t="shared" si="73"/>
        <v>683032.45635000151</v>
      </c>
      <c r="H188" s="75">
        <f t="shared" si="70"/>
        <v>87.143472799466011</v>
      </c>
    </row>
    <row r="189" spans="1:15" s="66" customFormat="1" ht="11.25" customHeight="1" x14ac:dyDescent="0.2">
      <c r="A189" s="72" t="s">
        <v>252</v>
      </c>
      <c r="B189" s="81">
        <f>'[2]as of Oct-all banks'!B188</f>
        <v>21388.646829999998</v>
      </c>
      <c r="C189" s="81">
        <f>'[2]as of Oct-all banks'!C188</f>
        <v>19594.199260000001</v>
      </c>
      <c r="D189" s="81">
        <f>'[2]as of Oct-all banks'!D188</f>
        <v>876.05994999999996</v>
      </c>
      <c r="E189" s="74">
        <f t="shared" si="71"/>
        <v>20470.25921</v>
      </c>
      <c r="F189" s="74">
        <f t="shared" si="72"/>
        <v>918.3876199999977</v>
      </c>
      <c r="G189" s="74">
        <f t="shared" si="73"/>
        <v>1794.4475699999966</v>
      </c>
      <c r="H189" s="75">
        <f t="shared" si="70"/>
        <v>95.70619110549876</v>
      </c>
    </row>
    <row r="190" spans="1:15" s="66" customFormat="1" ht="11.25" customHeight="1" x14ac:dyDescent="0.2">
      <c r="A190" s="72"/>
      <c r="B190" s="77"/>
      <c r="C190" s="77"/>
      <c r="D190" s="77"/>
      <c r="E190" s="77"/>
      <c r="F190" s="77"/>
      <c r="G190" s="77"/>
      <c r="H190" s="70"/>
    </row>
    <row r="191" spans="1:15" s="66" customFormat="1" ht="11.25" customHeight="1" x14ac:dyDescent="0.2">
      <c r="A191" s="68" t="s">
        <v>253</v>
      </c>
      <c r="B191" s="69">
        <f t="shared" ref="B191:G191" si="74">SUM(B192:B199)</f>
        <v>5964217.9772499986</v>
      </c>
      <c r="C191" s="69">
        <f t="shared" si="74"/>
        <v>4736327.4161299989</v>
      </c>
      <c r="D191" s="69">
        <f t="shared" si="74"/>
        <v>32102.458070000001</v>
      </c>
      <c r="E191" s="69">
        <f t="shared" si="74"/>
        <v>4768429.8741999995</v>
      </c>
      <c r="F191" s="69">
        <f t="shared" si="74"/>
        <v>1195788.1030499996</v>
      </c>
      <c r="G191" s="69">
        <f t="shared" si="74"/>
        <v>1227890.5611199993</v>
      </c>
      <c r="H191" s="70">
        <f t="shared" ref="H191:H198" si="75">E191/B191*100</f>
        <v>79.950630449604105</v>
      </c>
      <c r="K191" s="71">
        <f>B191-'[2]as of Oct-all banks'!C$31</f>
        <v>5342512.6344599985</v>
      </c>
      <c r="L191" s="71">
        <f>C191-'[2]as of Oct-all banks'!D$31</f>
        <v>4735620.7259099986</v>
      </c>
      <c r="M191" s="71">
        <f>D191-'[2]as of Oct-all banks'!E$31</f>
        <v>-590309.57493999985</v>
      </c>
      <c r="N191" s="71">
        <f>E191-'[2]as of Oct-all banks'!F$31</f>
        <v>4700281.6351699997</v>
      </c>
      <c r="O191" s="71">
        <f>F191-'[2]as of Oct-all banks'!G$31</f>
        <v>1126933.1737999995</v>
      </c>
    </row>
    <row r="192" spans="1:15" s="66" customFormat="1" ht="11.25" customHeight="1" x14ac:dyDescent="0.2">
      <c r="A192" s="72" t="s">
        <v>254</v>
      </c>
      <c r="B192" s="81">
        <f>'[2]as of Oct-all banks'!B191</f>
        <v>960019.40795999917</v>
      </c>
      <c r="C192" s="81">
        <f>'[2]as of Oct-all banks'!C191</f>
        <v>866016.24431999971</v>
      </c>
      <c r="D192" s="81">
        <f>'[2]as of Oct-all banks'!D191</f>
        <v>13178.078799999999</v>
      </c>
      <c r="E192" s="74">
        <f t="shared" ref="E192:E198" si="76">SUM(C192:D192)</f>
        <v>879194.32311999972</v>
      </c>
      <c r="F192" s="74">
        <f t="shared" ref="F192:F198" si="77">B192-E192</f>
        <v>80825.084839999443</v>
      </c>
      <c r="G192" s="74">
        <f t="shared" ref="G192:G198" si="78">B192-C192</f>
        <v>94003.16363999946</v>
      </c>
      <c r="H192" s="75">
        <f t="shared" si="75"/>
        <v>91.580890535145599</v>
      </c>
    </row>
    <row r="193" spans="1:15" s="66" customFormat="1" ht="11.25" hidden="1" customHeight="1" x14ac:dyDescent="0.2">
      <c r="A193" s="72" t="s">
        <v>255</v>
      </c>
      <c r="B193" s="81"/>
      <c r="C193" s="81"/>
      <c r="D193" s="81"/>
      <c r="E193" s="74">
        <f t="shared" si="76"/>
        <v>0</v>
      </c>
      <c r="F193" s="74">
        <f t="shared" si="77"/>
        <v>0</v>
      </c>
      <c r="G193" s="74">
        <f t="shared" si="78"/>
        <v>0</v>
      </c>
      <c r="H193" s="75" t="e">
        <f t="shared" si="75"/>
        <v>#DIV/0!</v>
      </c>
    </row>
    <row r="194" spans="1:15" s="66" customFormat="1" ht="11.25" hidden="1" customHeight="1" x14ac:dyDescent="0.2">
      <c r="A194" s="72" t="s">
        <v>256</v>
      </c>
      <c r="B194" s="81"/>
      <c r="C194" s="81"/>
      <c r="D194" s="81"/>
      <c r="E194" s="74">
        <f t="shared" si="76"/>
        <v>0</v>
      </c>
      <c r="F194" s="74">
        <f t="shared" si="77"/>
        <v>0</v>
      </c>
      <c r="G194" s="74">
        <f t="shared" si="78"/>
        <v>0</v>
      </c>
      <c r="H194" s="75" t="e">
        <f t="shared" si="75"/>
        <v>#DIV/0!</v>
      </c>
    </row>
    <row r="195" spans="1:15" s="66" customFormat="1" ht="11.25" customHeight="1" x14ac:dyDescent="0.2">
      <c r="A195" s="72" t="s">
        <v>257</v>
      </c>
      <c r="B195" s="81">
        <f>'[2]as of Oct-all banks'!B192</f>
        <v>18543.710419999996</v>
      </c>
      <c r="C195" s="81">
        <f>'[2]as of Oct-all banks'!C192</f>
        <v>16245.641029999999</v>
      </c>
      <c r="D195" s="81">
        <f>'[2]as of Oct-all banks'!D192</f>
        <v>50.304499999999997</v>
      </c>
      <c r="E195" s="74">
        <f t="shared" si="76"/>
        <v>16295.945529999999</v>
      </c>
      <c r="F195" s="74">
        <f t="shared" si="77"/>
        <v>2247.7648899999967</v>
      </c>
      <c r="G195" s="74">
        <f t="shared" si="78"/>
        <v>2298.0693899999969</v>
      </c>
      <c r="H195" s="75">
        <f t="shared" si="75"/>
        <v>87.878559149760505</v>
      </c>
    </row>
    <row r="196" spans="1:15" s="66" customFormat="1" ht="11.25" customHeight="1" x14ac:dyDescent="0.2">
      <c r="A196" s="72" t="s">
        <v>258</v>
      </c>
      <c r="B196" s="81">
        <f>'[2]as of Oct-all banks'!B193</f>
        <v>961623.91537999979</v>
      </c>
      <c r="C196" s="81">
        <f>'[2]as of Oct-all banks'!C193</f>
        <v>913464.79157999996</v>
      </c>
      <c r="D196" s="81">
        <f>'[2]as of Oct-all banks'!D193</f>
        <v>38.386609999999997</v>
      </c>
      <c r="E196" s="74">
        <f t="shared" si="76"/>
        <v>913503.17819000001</v>
      </c>
      <c r="F196" s="74">
        <f t="shared" si="77"/>
        <v>48120.737189999782</v>
      </c>
      <c r="G196" s="74">
        <f t="shared" si="78"/>
        <v>48159.123799999827</v>
      </c>
      <c r="H196" s="75">
        <f t="shared" si="75"/>
        <v>94.99588805765255</v>
      </c>
    </row>
    <row r="197" spans="1:15" s="66" customFormat="1" ht="11.25" customHeight="1" x14ac:dyDescent="0.2">
      <c r="A197" s="72" t="s">
        <v>259</v>
      </c>
      <c r="B197" s="81">
        <f>'[2]as of Oct-all banks'!B194</f>
        <v>29589.335079999997</v>
      </c>
      <c r="C197" s="81">
        <f>'[2]as of Oct-all banks'!C194</f>
        <v>19430.265310000003</v>
      </c>
      <c r="D197" s="81">
        <f>'[2]as of Oct-all banks'!D194</f>
        <v>91.923410000000004</v>
      </c>
      <c r="E197" s="74">
        <f t="shared" si="76"/>
        <v>19522.188720000002</v>
      </c>
      <c r="F197" s="74">
        <f t="shared" si="77"/>
        <v>10067.146359999995</v>
      </c>
      <c r="G197" s="74">
        <f t="shared" si="78"/>
        <v>10159.069769999995</v>
      </c>
      <c r="H197" s="75">
        <f t="shared" si="75"/>
        <v>65.977111912850745</v>
      </c>
    </row>
    <row r="198" spans="1:15" s="66" customFormat="1" ht="11.25" customHeight="1" x14ac:dyDescent="0.2">
      <c r="A198" s="72" t="s">
        <v>260</v>
      </c>
      <c r="B198" s="81">
        <f>'[2]as of Oct-all banks'!B195</f>
        <v>54626.539999999994</v>
      </c>
      <c r="C198" s="81">
        <f>'[2]as of Oct-all banks'!C195</f>
        <v>47865.734080000002</v>
      </c>
      <c r="D198" s="81">
        <f>'[2]as of Oct-all banks'!D195</f>
        <v>879.33375000000001</v>
      </c>
      <c r="E198" s="74">
        <f t="shared" si="76"/>
        <v>48745.06783</v>
      </c>
      <c r="F198" s="74">
        <f t="shared" si="77"/>
        <v>5881.4721699999936</v>
      </c>
      <c r="G198" s="74">
        <f t="shared" si="78"/>
        <v>6760.8059199999916</v>
      </c>
      <c r="H198" s="75">
        <f t="shared" si="75"/>
        <v>89.233306429438883</v>
      </c>
    </row>
    <row r="199" spans="1:15" s="66" customFormat="1" ht="11.25" customHeight="1" x14ac:dyDescent="0.2">
      <c r="A199" s="72" t="s">
        <v>261</v>
      </c>
      <c r="B199" s="81">
        <f>'[2]as of Oct-all banks'!B196</f>
        <v>3939815.0684099998</v>
      </c>
      <c r="C199" s="81">
        <f>'[2]as of Oct-all banks'!C196</f>
        <v>2873304.7398099997</v>
      </c>
      <c r="D199" s="81">
        <f>'[2]as of Oct-all banks'!D196</f>
        <v>17864.431</v>
      </c>
      <c r="E199" s="74">
        <f>SUM(C199:D199)</f>
        <v>2891169.1708099996</v>
      </c>
      <c r="F199" s="74">
        <f>B199-E199</f>
        <v>1048645.8976000003</v>
      </c>
      <c r="G199" s="74">
        <f>B199-C199</f>
        <v>1066510.3286000001</v>
      </c>
      <c r="H199" s="75">
        <f>E199/B199*100</f>
        <v>73.383372584967432</v>
      </c>
    </row>
    <row r="200" spans="1:15" s="66" customFormat="1" ht="11.25" customHeight="1" x14ac:dyDescent="0.2">
      <c r="A200" s="72"/>
      <c r="B200" s="77"/>
      <c r="C200" s="77"/>
      <c r="D200" s="77"/>
      <c r="E200" s="77"/>
      <c r="F200" s="77"/>
      <c r="G200" s="77"/>
      <c r="H200" s="70"/>
    </row>
    <row r="201" spans="1:15" s="66" customFormat="1" ht="11.25" customHeight="1" x14ac:dyDescent="0.2">
      <c r="A201" s="68" t="s">
        <v>262</v>
      </c>
      <c r="B201" s="78">
        <f t="shared" ref="B201:G201" si="79">SUM(B202:B208)</f>
        <v>920002.63499999989</v>
      </c>
      <c r="C201" s="78">
        <f t="shared" si="79"/>
        <v>856343.76111999992</v>
      </c>
      <c r="D201" s="78">
        <f t="shared" si="79"/>
        <v>25496.008779999996</v>
      </c>
      <c r="E201" s="78">
        <f t="shared" si="79"/>
        <v>881839.76989999996</v>
      </c>
      <c r="F201" s="78">
        <f t="shared" si="79"/>
        <v>38162.865099999988</v>
      </c>
      <c r="G201" s="78">
        <f t="shared" si="79"/>
        <v>63658.873879999977</v>
      </c>
      <c r="H201" s="70">
        <f t="shared" ref="H201:H208" si="80">E201/B201*100</f>
        <v>95.8518743699033</v>
      </c>
      <c r="K201" s="71">
        <f>B201-'[2]as of Oct-all banks'!C$32</f>
        <v>-2955058.4120400012</v>
      </c>
      <c r="L201" s="71">
        <f>C201-'[2]as of Oct-all banks'!D$32</f>
        <v>648449.27339999995</v>
      </c>
      <c r="M201" s="71">
        <f>D201-'[2]as of Oct-all banks'!E$32</f>
        <v>-4057459.5259800013</v>
      </c>
      <c r="N201" s="71">
        <f>E201-'[2]as of Oct-all banks'!F$32</f>
        <v>-864958.21099999989</v>
      </c>
      <c r="O201" s="71">
        <f>F201-'[2]as of Oct-all banks'!G$32</f>
        <v>-1916529.6035199999</v>
      </c>
    </row>
    <row r="202" spans="1:15" s="66" customFormat="1" ht="11.25" customHeight="1" x14ac:dyDescent="0.2">
      <c r="A202" s="72" t="s">
        <v>263</v>
      </c>
      <c r="B202" s="81">
        <f>'[2]as of Oct-all banks'!B199</f>
        <v>171113.37413000001</v>
      </c>
      <c r="C202" s="81">
        <f>'[2]as of Oct-all banks'!C199</f>
        <v>163126.26538000003</v>
      </c>
      <c r="D202" s="81">
        <f>'[2]as of Oct-all banks'!D199</f>
        <v>5120.9176299999981</v>
      </c>
      <c r="E202" s="74">
        <f t="shared" ref="E202:E208" si="81">SUM(C202:D202)</f>
        <v>168247.18301000004</v>
      </c>
      <c r="F202" s="74">
        <f t="shared" ref="F202:F208" si="82">B202-E202</f>
        <v>2866.191119999974</v>
      </c>
      <c r="G202" s="74">
        <f t="shared" ref="G202:G208" si="83">B202-C202</f>
        <v>7987.1087499999849</v>
      </c>
      <c r="H202" s="75">
        <f t="shared" si="80"/>
        <v>98.324975394487609</v>
      </c>
    </row>
    <row r="203" spans="1:15" s="66" customFormat="1" ht="11.25" customHeight="1" x14ac:dyDescent="0.2">
      <c r="A203" s="72" t="s">
        <v>264</v>
      </c>
      <c r="B203" s="81">
        <f>'[2]as of Oct-all banks'!B200</f>
        <v>224514.33763999995</v>
      </c>
      <c r="C203" s="81">
        <f>'[2]as of Oct-all banks'!C200</f>
        <v>213912.08299999998</v>
      </c>
      <c r="D203" s="81">
        <f>'[2]as of Oct-all banks'!D200</f>
        <v>5691.6078600000001</v>
      </c>
      <c r="E203" s="74">
        <f t="shared" si="81"/>
        <v>219603.69085999997</v>
      </c>
      <c r="F203" s="74">
        <f t="shared" si="82"/>
        <v>4910.6467799999809</v>
      </c>
      <c r="G203" s="74">
        <f t="shared" si="83"/>
        <v>10602.25463999997</v>
      </c>
      <c r="H203" s="75">
        <f t="shared" si="80"/>
        <v>97.812769183643837</v>
      </c>
    </row>
    <row r="204" spans="1:15" s="66" customFormat="1" ht="11.25" customHeight="1" x14ac:dyDescent="0.2">
      <c r="A204" s="72" t="s">
        <v>265</v>
      </c>
      <c r="B204" s="81">
        <f>'[2]as of Oct-all banks'!B201</f>
        <v>28627.387509999997</v>
      </c>
      <c r="C204" s="81">
        <f>'[2]as of Oct-all banks'!C201</f>
        <v>25821.955890000001</v>
      </c>
      <c r="D204" s="81">
        <f>'[2]as of Oct-all banks'!D201</f>
        <v>0</v>
      </c>
      <c r="E204" s="74">
        <f t="shared" si="81"/>
        <v>25821.955890000001</v>
      </c>
      <c r="F204" s="74">
        <f t="shared" si="82"/>
        <v>2805.4316199999957</v>
      </c>
      <c r="G204" s="74">
        <f t="shared" si="83"/>
        <v>2805.4316199999957</v>
      </c>
      <c r="H204" s="75">
        <f t="shared" si="80"/>
        <v>90.200182887732893</v>
      </c>
    </row>
    <row r="205" spans="1:15" s="66" customFormat="1" ht="11.25" customHeight="1" x14ac:dyDescent="0.2">
      <c r="A205" s="72" t="s">
        <v>266</v>
      </c>
      <c r="B205" s="81">
        <f>'[2]as of Oct-all banks'!B202</f>
        <v>9500.2960000000003</v>
      </c>
      <c r="C205" s="81">
        <f>'[2]as of Oct-all banks'!C202</f>
        <v>457.29465999999996</v>
      </c>
      <c r="D205" s="81">
        <f>'[2]as of Oct-all banks'!D202</f>
        <v>0</v>
      </c>
      <c r="E205" s="74">
        <f t="shared" si="81"/>
        <v>457.29465999999996</v>
      </c>
      <c r="F205" s="74">
        <f t="shared" si="82"/>
        <v>9043.0013400000007</v>
      </c>
      <c r="G205" s="74">
        <f t="shared" si="83"/>
        <v>9043.0013400000007</v>
      </c>
      <c r="H205" s="75">
        <f t="shared" si="80"/>
        <v>4.813478022158467</v>
      </c>
    </row>
    <row r="206" spans="1:15" s="66" customFormat="1" ht="11.25" customHeight="1" x14ac:dyDescent="0.2">
      <c r="A206" s="72" t="s">
        <v>267</v>
      </c>
      <c r="B206" s="81">
        <f>'[2]as of Oct-all banks'!B203</f>
        <v>94180.934269999998</v>
      </c>
      <c r="C206" s="81">
        <f>'[2]as of Oct-all banks'!C203</f>
        <v>83435.364929999996</v>
      </c>
      <c r="D206" s="81">
        <f>'[2]as of Oct-all banks'!D203</f>
        <v>3549.1661400000003</v>
      </c>
      <c r="E206" s="74">
        <f t="shared" si="81"/>
        <v>86984.531069999997</v>
      </c>
      <c r="F206" s="74">
        <f t="shared" si="82"/>
        <v>7196.4032000000007</v>
      </c>
      <c r="G206" s="74">
        <f t="shared" si="83"/>
        <v>10745.569340000002</v>
      </c>
      <c r="H206" s="75">
        <f t="shared" si="80"/>
        <v>92.358959638933726</v>
      </c>
    </row>
    <row r="207" spans="1:15" s="66" customFormat="1" ht="11.25" customHeight="1" x14ac:dyDescent="0.2">
      <c r="A207" s="72" t="s">
        <v>268</v>
      </c>
      <c r="B207" s="81">
        <f>'[2]as of Oct-all banks'!B204</f>
        <v>259022.05537000002</v>
      </c>
      <c r="C207" s="81">
        <f>'[2]as of Oct-all banks'!C204</f>
        <v>237034.48866999999</v>
      </c>
      <c r="D207" s="81">
        <f>'[2]as of Oct-all banks'!D204</f>
        <v>10873.67643</v>
      </c>
      <c r="E207" s="74">
        <f t="shared" si="81"/>
        <v>247908.16509999998</v>
      </c>
      <c r="F207" s="74">
        <f t="shared" si="82"/>
        <v>11113.890270000033</v>
      </c>
      <c r="G207" s="74">
        <f t="shared" si="83"/>
        <v>21987.566700000025</v>
      </c>
      <c r="H207" s="75">
        <f t="shared" si="80"/>
        <v>95.709288054978785</v>
      </c>
    </row>
    <row r="208" spans="1:15" s="66" customFormat="1" ht="11.25" customHeight="1" x14ac:dyDescent="0.2">
      <c r="A208" s="72" t="s">
        <v>269</v>
      </c>
      <c r="B208" s="81">
        <f>'[2]as of Oct-all banks'!B205</f>
        <v>133044.25008</v>
      </c>
      <c r="C208" s="81">
        <f>'[2]as of Oct-all banks'!C205</f>
        <v>132556.30859</v>
      </c>
      <c r="D208" s="81">
        <f>'[2]as of Oct-all banks'!D205</f>
        <v>260.64071999999999</v>
      </c>
      <c r="E208" s="74">
        <f t="shared" si="81"/>
        <v>132816.94931</v>
      </c>
      <c r="F208" s="74">
        <f t="shared" si="82"/>
        <v>227.30077000000165</v>
      </c>
      <c r="G208" s="74">
        <f t="shared" si="83"/>
        <v>487.94148999999743</v>
      </c>
      <c r="H208" s="75">
        <f t="shared" si="80"/>
        <v>99.829154007134221</v>
      </c>
    </row>
    <row r="209" spans="1:15" s="66" customFormat="1" ht="11.25" customHeight="1" x14ac:dyDescent="0.2">
      <c r="A209" s="72"/>
      <c r="B209" s="77"/>
      <c r="C209" s="77"/>
      <c r="D209" s="77"/>
      <c r="E209" s="77"/>
      <c r="F209" s="77"/>
      <c r="G209" s="77"/>
      <c r="H209" s="70"/>
    </row>
    <row r="210" spans="1:15" s="66" customFormat="1" ht="11.25" customHeight="1" x14ac:dyDescent="0.2">
      <c r="A210" s="68" t="s">
        <v>270</v>
      </c>
      <c r="B210" s="69">
        <f t="shared" ref="B210:G210" si="84">SUM(B211:B227)+SUM(B232:B249)</f>
        <v>18778955.582029995</v>
      </c>
      <c r="C210" s="69">
        <f t="shared" si="84"/>
        <v>11233115.944300003</v>
      </c>
      <c r="D210" s="69">
        <f t="shared" si="84"/>
        <v>359367.81727</v>
      </c>
      <c r="E210" s="69">
        <f t="shared" si="84"/>
        <v>11592483.761570003</v>
      </c>
      <c r="F210" s="69">
        <f t="shared" si="84"/>
        <v>7186471.8204599908</v>
      </c>
      <c r="G210" s="69">
        <f t="shared" si="84"/>
        <v>7545839.6377299894</v>
      </c>
      <c r="H210" s="70">
        <f t="shared" ref="H210:H249" si="85">E210/B210*100</f>
        <v>61.731248635909829</v>
      </c>
      <c r="K210" s="71">
        <f>B210-'[2]as of Oct-all banks'!C$33</f>
        <v>18535818.482289996</v>
      </c>
      <c r="L210" s="71">
        <f>C210-'[2]as of Oct-all banks'!D$33</f>
        <v>11221253.981200004</v>
      </c>
      <c r="M210" s="71">
        <f>D210-'[2]as of Oct-all banks'!E$33</f>
        <v>104368.75443</v>
      </c>
      <c r="N210" s="71">
        <f>E210-'[2]as of Oct-all banks'!F$33</f>
        <v>11541379.236620003</v>
      </c>
      <c r="O210" s="71">
        <f>F210-'[2]as of Oct-all banks'!G$33</f>
        <v>7123505.332409991</v>
      </c>
    </row>
    <row r="211" spans="1:15" s="66" customFormat="1" ht="11.25" customHeight="1" x14ac:dyDescent="0.2">
      <c r="A211" s="72" t="s">
        <v>271</v>
      </c>
      <c r="B211" s="81">
        <f>'[2]as of Oct-all banks'!B208</f>
        <v>53306.309869999997</v>
      </c>
      <c r="C211" s="81">
        <f>'[2]as of Oct-all banks'!C208</f>
        <v>18340.180989999997</v>
      </c>
      <c r="D211" s="81">
        <f>'[2]as of Oct-all banks'!D208</f>
        <v>102.11492999999999</v>
      </c>
      <c r="E211" s="74">
        <f t="shared" ref="E211:E226" si="86">SUM(C211:D211)</f>
        <v>18442.295919999997</v>
      </c>
      <c r="F211" s="74">
        <f t="shared" ref="F211:F226" si="87">B211-E211</f>
        <v>34864.01395</v>
      </c>
      <c r="G211" s="74">
        <f t="shared" ref="G211:G226" si="88">B211-C211</f>
        <v>34966.128880000004</v>
      </c>
      <c r="H211" s="75">
        <f t="shared" si="85"/>
        <v>34.596834718020972</v>
      </c>
    </row>
    <row r="212" spans="1:15" s="66" customFormat="1" ht="11.25" customHeight="1" x14ac:dyDescent="0.2">
      <c r="A212" s="72" t="s">
        <v>272</v>
      </c>
      <c r="B212" s="81">
        <f>'[2]as of Oct-all banks'!B209</f>
        <v>68055.03979000001</v>
      </c>
      <c r="C212" s="81">
        <f>'[2]as of Oct-all banks'!C209</f>
        <v>60388.414469999996</v>
      </c>
      <c r="D212" s="81">
        <f>'[2]as of Oct-all banks'!D209</f>
        <v>202.55901999999998</v>
      </c>
      <c r="E212" s="74">
        <f t="shared" si="86"/>
        <v>60590.973489999997</v>
      </c>
      <c r="F212" s="74">
        <f t="shared" si="87"/>
        <v>7464.0663000000131</v>
      </c>
      <c r="G212" s="74">
        <f t="shared" si="88"/>
        <v>7666.6253200000137</v>
      </c>
      <c r="H212" s="75">
        <f t="shared" si="85"/>
        <v>89.032309255813885</v>
      </c>
      <c r="K212" s="82"/>
      <c r="L212" s="82"/>
      <c r="M212" s="82"/>
      <c r="N212" s="82"/>
      <c r="O212" s="82"/>
    </row>
    <row r="213" spans="1:15" s="66" customFormat="1" ht="11.25" customHeight="1" x14ac:dyDescent="0.2">
      <c r="A213" s="72" t="s">
        <v>273</v>
      </c>
      <c r="B213" s="81">
        <f>'[2]as of Oct-all banks'!B210</f>
        <v>73727.951680000013</v>
      </c>
      <c r="C213" s="81">
        <f>'[2]as of Oct-all banks'!C210</f>
        <v>61300.630430000005</v>
      </c>
      <c r="D213" s="81">
        <f>'[2]as of Oct-all banks'!D210</f>
        <v>1716.7390500000001</v>
      </c>
      <c r="E213" s="74">
        <f t="shared" si="86"/>
        <v>63017.369480000008</v>
      </c>
      <c r="F213" s="74">
        <f t="shared" si="87"/>
        <v>10710.582200000004</v>
      </c>
      <c r="G213" s="74">
        <f t="shared" si="88"/>
        <v>12427.321250000008</v>
      </c>
      <c r="H213" s="75">
        <f t="shared" si="85"/>
        <v>85.472833632369259</v>
      </c>
    </row>
    <row r="214" spans="1:15" s="66" customFormat="1" ht="11.25" customHeight="1" x14ac:dyDescent="0.2">
      <c r="A214" s="72" t="s">
        <v>274</v>
      </c>
      <c r="B214" s="81">
        <f>'[2]as of Oct-all banks'!B211</f>
        <v>10065697.958159996</v>
      </c>
      <c r="C214" s="81">
        <f>'[2]as of Oct-all banks'!C211</f>
        <v>4551943.2955500046</v>
      </c>
      <c r="D214" s="81">
        <f>'[2]as of Oct-all banks'!D211</f>
        <v>230701.60660999999</v>
      </c>
      <c r="E214" s="74">
        <f t="shared" si="86"/>
        <v>4782644.9021600047</v>
      </c>
      <c r="F214" s="74">
        <f t="shared" si="87"/>
        <v>5283053.0559999915</v>
      </c>
      <c r="G214" s="74">
        <f t="shared" si="88"/>
        <v>5513754.6626099916</v>
      </c>
      <c r="H214" s="75">
        <f t="shared" si="85"/>
        <v>47.51428983901549</v>
      </c>
    </row>
    <row r="215" spans="1:15" s="66" customFormat="1" ht="11.25" customHeight="1" x14ac:dyDescent="0.2">
      <c r="A215" s="72" t="s">
        <v>275</v>
      </c>
      <c r="B215" s="81">
        <f>'[2]as of Oct-all banks'!B212</f>
        <v>55167.583700000003</v>
      </c>
      <c r="C215" s="81">
        <f>'[2]as of Oct-all banks'!C212</f>
        <v>42457.322540000001</v>
      </c>
      <c r="D215" s="81">
        <f>'[2]as of Oct-all banks'!D212</f>
        <v>1020.55094</v>
      </c>
      <c r="E215" s="74">
        <f t="shared" si="86"/>
        <v>43477.873480000002</v>
      </c>
      <c r="F215" s="74">
        <f t="shared" si="87"/>
        <v>11689.710220000001</v>
      </c>
      <c r="G215" s="74">
        <f t="shared" si="88"/>
        <v>12710.261160000002</v>
      </c>
      <c r="H215" s="75">
        <f t="shared" si="85"/>
        <v>78.810545186157938</v>
      </c>
    </row>
    <row r="216" spans="1:15" s="66" customFormat="1" ht="11.25" customHeight="1" x14ac:dyDescent="0.2">
      <c r="A216" s="72" t="s">
        <v>276</v>
      </c>
      <c r="B216" s="81">
        <f>'[2]as of Oct-all banks'!B213</f>
        <v>98974.565989999974</v>
      </c>
      <c r="C216" s="81">
        <f>'[2]as of Oct-all banks'!C213</f>
        <v>90246.305460000003</v>
      </c>
      <c r="D216" s="81">
        <f>'[2]as of Oct-all banks'!D213</f>
        <v>1868.2931899999999</v>
      </c>
      <c r="E216" s="74">
        <f t="shared" si="86"/>
        <v>92114.59865</v>
      </c>
      <c r="F216" s="74">
        <f t="shared" si="87"/>
        <v>6859.9673399999738</v>
      </c>
      <c r="G216" s="74">
        <f t="shared" si="88"/>
        <v>8728.2605299999705</v>
      </c>
      <c r="H216" s="75">
        <f t="shared" si="85"/>
        <v>93.068959412569612</v>
      </c>
    </row>
    <row r="217" spans="1:15" s="66" customFormat="1" ht="11.25" customHeight="1" x14ac:dyDescent="0.2">
      <c r="A217" s="72" t="s">
        <v>277</v>
      </c>
      <c r="B217" s="81">
        <f>'[2]as of Oct-all banks'!B214</f>
        <v>387623.33023000002</v>
      </c>
      <c r="C217" s="81">
        <f>'[2]as of Oct-all banks'!C214</f>
        <v>274993.74121000001</v>
      </c>
      <c r="D217" s="81">
        <f>'[2]as of Oct-all banks'!D214</f>
        <v>5040.5682100000004</v>
      </c>
      <c r="E217" s="74">
        <f t="shared" si="86"/>
        <v>280034.30942000001</v>
      </c>
      <c r="F217" s="74">
        <f t="shared" si="87"/>
        <v>107589.02081000002</v>
      </c>
      <c r="G217" s="74">
        <f t="shared" si="88"/>
        <v>112629.58902000001</v>
      </c>
      <c r="H217" s="75">
        <f t="shared" si="85"/>
        <v>72.243925373077772</v>
      </c>
    </row>
    <row r="218" spans="1:15" s="66" customFormat="1" ht="11.25" customHeight="1" x14ac:dyDescent="0.2">
      <c r="A218" s="72" t="s">
        <v>278</v>
      </c>
      <c r="B218" s="81">
        <f>'[2]as of Oct-all banks'!B215</f>
        <v>67437.283859999996</v>
      </c>
      <c r="C218" s="81">
        <f>'[2]as of Oct-all banks'!C215</f>
        <v>47543.706340000004</v>
      </c>
      <c r="D218" s="81">
        <f>'[2]as of Oct-all banks'!D215</f>
        <v>53.890980000000006</v>
      </c>
      <c r="E218" s="74">
        <f>SUM(C218:D218)</f>
        <v>47597.597320000001</v>
      </c>
      <c r="F218" s="74">
        <f>B218-E218</f>
        <v>19839.686539999995</v>
      </c>
      <c r="G218" s="74">
        <f>B218-C218</f>
        <v>19893.577519999992</v>
      </c>
      <c r="H218" s="75">
        <f>E218/B218*100</f>
        <v>70.580537346095909</v>
      </c>
    </row>
    <row r="219" spans="1:15" s="66" customFormat="1" ht="11.25" customHeight="1" x14ac:dyDescent="0.2">
      <c r="A219" s="72" t="s">
        <v>279</v>
      </c>
      <c r="B219" s="81">
        <f>'[2]as of Oct-all banks'!B216</f>
        <v>132877.98931999999</v>
      </c>
      <c r="C219" s="81">
        <f>'[2]as of Oct-all banks'!C216</f>
        <v>117183.04796</v>
      </c>
      <c r="D219" s="81">
        <f>'[2]as of Oct-all banks'!D216</f>
        <v>1691.85943</v>
      </c>
      <c r="E219" s="74">
        <f t="shared" si="86"/>
        <v>118874.90738999999</v>
      </c>
      <c r="F219" s="74">
        <f t="shared" si="87"/>
        <v>14003.08193</v>
      </c>
      <c r="G219" s="74">
        <f t="shared" si="88"/>
        <v>15694.941359999997</v>
      </c>
      <c r="H219" s="75">
        <f t="shared" si="85"/>
        <v>89.461699411873667</v>
      </c>
    </row>
    <row r="220" spans="1:15" s="66" customFormat="1" ht="11.25" customHeight="1" x14ac:dyDescent="0.2">
      <c r="A220" s="72" t="s">
        <v>280</v>
      </c>
      <c r="B220" s="81">
        <f>'[2]as of Oct-all banks'!B217</f>
        <v>72345.78</v>
      </c>
      <c r="C220" s="81">
        <f>'[2]as of Oct-all banks'!C217</f>
        <v>68452.561310000005</v>
      </c>
      <c r="D220" s="81">
        <f>'[2]as of Oct-all banks'!D217</f>
        <v>3107.8683099999998</v>
      </c>
      <c r="E220" s="74">
        <f t="shared" si="86"/>
        <v>71560.42962000001</v>
      </c>
      <c r="F220" s="74">
        <f t="shared" si="87"/>
        <v>785.35037999998895</v>
      </c>
      <c r="G220" s="74">
        <f t="shared" si="88"/>
        <v>3893.2186899999942</v>
      </c>
      <c r="H220" s="75">
        <f t="shared" si="85"/>
        <v>98.914448942288018</v>
      </c>
    </row>
    <row r="221" spans="1:15" s="66" customFormat="1" ht="11.25" customHeight="1" x14ac:dyDescent="0.2">
      <c r="A221" s="72" t="s">
        <v>281</v>
      </c>
      <c r="B221" s="81">
        <f>'[2]as of Oct-all banks'!B218</f>
        <v>105169.78784999998</v>
      </c>
      <c r="C221" s="81">
        <f>'[2]as of Oct-all banks'!C218</f>
        <v>81541.70895</v>
      </c>
      <c r="D221" s="81">
        <f>'[2]as of Oct-all banks'!D218</f>
        <v>1146.1021499999999</v>
      </c>
      <c r="E221" s="74">
        <f t="shared" si="86"/>
        <v>82687.811100000006</v>
      </c>
      <c r="F221" s="74">
        <f t="shared" si="87"/>
        <v>22481.976749999973</v>
      </c>
      <c r="G221" s="74">
        <f t="shared" si="88"/>
        <v>23628.078899999979</v>
      </c>
      <c r="H221" s="75">
        <f t="shared" si="85"/>
        <v>78.623160501126776</v>
      </c>
    </row>
    <row r="222" spans="1:15" s="66" customFormat="1" ht="11.25" customHeight="1" x14ac:dyDescent="0.2">
      <c r="A222" s="72" t="s">
        <v>282</v>
      </c>
      <c r="B222" s="81">
        <f>'[2]as of Oct-all banks'!B219</f>
        <v>480966.43965999992</v>
      </c>
      <c r="C222" s="81">
        <f>'[2]as of Oct-all banks'!C219</f>
        <v>390468.87024000008</v>
      </c>
      <c r="D222" s="81">
        <f>'[2]as of Oct-all banks'!D219</f>
        <v>7461.0399900000002</v>
      </c>
      <c r="E222" s="74">
        <f t="shared" si="86"/>
        <v>397929.9102300001</v>
      </c>
      <c r="F222" s="74">
        <f t="shared" si="87"/>
        <v>83036.52942999982</v>
      </c>
      <c r="G222" s="74">
        <f t="shared" si="88"/>
        <v>90497.56941999984</v>
      </c>
      <c r="H222" s="75">
        <f t="shared" si="85"/>
        <v>82.735483688072037</v>
      </c>
    </row>
    <row r="223" spans="1:15" s="66" customFormat="1" ht="11.25" customHeight="1" x14ac:dyDescent="0.2">
      <c r="A223" s="72" t="s">
        <v>283</v>
      </c>
      <c r="B223" s="81">
        <f>'[2]as of Oct-all banks'!B220</f>
        <v>96260.014910000013</v>
      </c>
      <c r="C223" s="81">
        <f>'[2]as of Oct-all banks'!C220</f>
        <v>80258.696469999995</v>
      </c>
      <c r="D223" s="81">
        <f>'[2]as of Oct-all banks'!D220</f>
        <v>3790.4157799999998</v>
      </c>
      <c r="E223" s="74">
        <f t="shared" si="86"/>
        <v>84049.112249999991</v>
      </c>
      <c r="F223" s="74">
        <f t="shared" si="87"/>
        <v>12210.902660000022</v>
      </c>
      <c r="G223" s="74">
        <f t="shared" si="88"/>
        <v>16001.318440000017</v>
      </c>
      <c r="H223" s="75">
        <f t="shared" si="85"/>
        <v>87.314667807378981</v>
      </c>
    </row>
    <row r="224" spans="1:15" s="66" customFormat="1" ht="11.25" customHeight="1" x14ac:dyDescent="0.2">
      <c r="A224" s="72" t="s">
        <v>284</v>
      </c>
      <c r="B224" s="81">
        <f>'[2]as of Oct-all banks'!B221</f>
        <v>99252.088450000025</v>
      </c>
      <c r="C224" s="81">
        <f>'[2]as of Oct-all banks'!C221</f>
        <v>70444.12066</v>
      </c>
      <c r="D224" s="81">
        <f>'[2]as of Oct-all banks'!D221</f>
        <v>1661.5356399999998</v>
      </c>
      <c r="E224" s="74">
        <f t="shared" si="86"/>
        <v>72105.656300000002</v>
      </c>
      <c r="F224" s="74">
        <f t="shared" si="87"/>
        <v>27146.432150000022</v>
      </c>
      <c r="G224" s="74">
        <f t="shared" si="88"/>
        <v>28807.967790000024</v>
      </c>
      <c r="H224" s="75">
        <f t="shared" si="85"/>
        <v>72.649006611406961</v>
      </c>
    </row>
    <row r="225" spans="1:8" s="66" customFormat="1" ht="11.25" customHeight="1" x14ac:dyDescent="0.2">
      <c r="A225" s="72" t="s">
        <v>285</v>
      </c>
      <c r="B225" s="81">
        <f>'[2]as of Oct-all banks'!B222</f>
        <v>82174.343999999997</v>
      </c>
      <c r="C225" s="81">
        <f>'[2]as of Oct-all banks'!C222</f>
        <v>70616.292400000006</v>
      </c>
      <c r="D225" s="81">
        <f>'[2]as of Oct-all banks'!D222</f>
        <v>1740.6136899999999</v>
      </c>
      <c r="E225" s="74">
        <f t="shared" si="86"/>
        <v>72356.906090000004</v>
      </c>
      <c r="F225" s="74">
        <f t="shared" si="87"/>
        <v>9817.4379099999933</v>
      </c>
      <c r="G225" s="74">
        <f t="shared" si="88"/>
        <v>11558.051599999992</v>
      </c>
      <c r="H225" s="75">
        <f t="shared" si="85"/>
        <v>88.05291599285539</v>
      </c>
    </row>
    <row r="226" spans="1:8" s="66" customFormat="1" ht="11.25" customHeight="1" x14ac:dyDescent="0.2">
      <c r="A226" s="72" t="s">
        <v>286</v>
      </c>
      <c r="B226" s="81">
        <f>'[2]as of Oct-all banks'!B223</f>
        <v>170332.94053999998</v>
      </c>
      <c r="C226" s="81">
        <f>'[2]as of Oct-all banks'!C223</f>
        <v>137489.16697999998</v>
      </c>
      <c r="D226" s="81">
        <f>'[2]as of Oct-all banks'!D223</f>
        <v>630.87932999999998</v>
      </c>
      <c r="E226" s="74">
        <f t="shared" si="86"/>
        <v>138120.04630999998</v>
      </c>
      <c r="F226" s="74">
        <f t="shared" si="87"/>
        <v>32212.894230000005</v>
      </c>
      <c r="G226" s="74">
        <f t="shared" si="88"/>
        <v>32843.773560000001</v>
      </c>
      <c r="H226" s="75">
        <f t="shared" si="85"/>
        <v>81.088276801964014</v>
      </c>
    </row>
    <row r="227" spans="1:8" s="66" customFormat="1" ht="11.25" customHeight="1" x14ac:dyDescent="0.2">
      <c r="A227" s="72" t="s">
        <v>287</v>
      </c>
      <c r="B227" s="78">
        <f t="shared" ref="B227:G227" si="89">SUM(B228:B231)</f>
        <v>1720769.9199600001</v>
      </c>
      <c r="C227" s="78">
        <f t="shared" si="89"/>
        <v>1006579.7134</v>
      </c>
      <c r="D227" s="78">
        <f t="shared" si="89"/>
        <v>7649.5580799999989</v>
      </c>
      <c r="E227" s="78">
        <f t="shared" si="89"/>
        <v>1014229.27148</v>
      </c>
      <c r="F227" s="78">
        <f t="shared" si="89"/>
        <v>706540.64848000009</v>
      </c>
      <c r="G227" s="78">
        <f t="shared" si="89"/>
        <v>714190.20655999996</v>
      </c>
      <c r="H227" s="70">
        <f t="shared" si="85"/>
        <v>58.940434727239776</v>
      </c>
    </row>
    <row r="228" spans="1:8" s="66" customFormat="1" ht="11.25" customHeight="1" x14ac:dyDescent="0.2">
      <c r="A228" s="72" t="s">
        <v>288</v>
      </c>
      <c r="B228" s="81">
        <f>'[2]as of Oct-all banks'!B225</f>
        <v>524902.55995999998</v>
      </c>
      <c r="C228" s="81">
        <f>'[2]as of Oct-all banks'!C225</f>
        <v>280424.59051000001</v>
      </c>
      <c r="D228" s="81">
        <f>'[2]as of Oct-all banks'!D225</f>
        <v>3084.5019199999997</v>
      </c>
      <c r="E228" s="74">
        <f t="shared" ref="E228:E249" si="90">SUM(C228:D228)</f>
        <v>283509.09243000002</v>
      </c>
      <c r="F228" s="74">
        <f t="shared" ref="F228:F249" si="91">B228-E228</f>
        <v>241393.46752999997</v>
      </c>
      <c r="G228" s="74">
        <f t="shared" ref="G228:G249" si="92">B228-C228</f>
        <v>244477.96944999998</v>
      </c>
      <c r="H228" s="75">
        <f t="shared" si="85"/>
        <v>54.011756477545994</v>
      </c>
    </row>
    <row r="229" spans="1:8" s="66" customFormat="1" ht="11.25" customHeight="1" x14ac:dyDescent="0.2">
      <c r="A229" s="72" t="s">
        <v>289</v>
      </c>
      <c r="B229" s="81">
        <f>'[2]as of Oct-all banks'!B226</f>
        <v>689062.91816</v>
      </c>
      <c r="C229" s="81">
        <f>'[2]as of Oct-all banks'!C226</f>
        <v>388155.86074999999</v>
      </c>
      <c r="D229" s="81">
        <f>'[2]as of Oct-all banks'!D226</f>
        <v>674.17198999999994</v>
      </c>
      <c r="E229" s="74">
        <f t="shared" si="90"/>
        <v>388830.03274</v>
      </c>
      <c r="F229" s="74">
        <f t="shared" si="91"/>
        <v>300232.88542000001</v>
      </c>
      <c r="G229" s="74">
        <f t="shared" si="92"/>
        <v>300907.05741000001</v>
      </c>
      <c r="H229" s="75">
        <f t="shared" si="85"/>
        <v>56.428814044774043</v>
      </c>
    </row>
    <row r="230" spans="1:8" s="66" customFormat="1" ht="11.25" customHeight="1" x14ac:dyDescent="0.2">
      <c r="A230" s="72" t="s">
        <v>290</v>
      </c>
      <c r="B230" s="81">
        <f>'[2]as of Oct-all banks'!B227</f>
        <v>379220.84867000004</v>
      </c>
      <c r="C230" s="81">
        <f>'[2]as of Oct-all banks'!C227</f>
        <v>263724.57409999997</v>
      </c>
      <c r="D230" s="81">
        <f>'[2]as of Oct-all banks'!D227</f>
        <v>1934.72316</v>
      </c>
      <c r="E230" s="74">
        <f t="shared" si="90"/>
        <v>265659.29725999996</v>
      </c>
      <c r="F230" s="74">
        <f t="shared" si="91"/>
        <v>113561.55141000007</v>
      </c>
      <c r="G230" s="74">
        <f t="shared" si="92"/>
        <v>115496.27457000007</v>
      </c>
      <c r="H230" s="75">
        <f t="shared" si="85"/>
        <v>70.05397994116565</v>
      </c>
    </row>
    <row r="231" spans="1:8" s="66" customFormat="1" ht="11.25" customHeight="1" x14ac:dyDescent="0.2">
      <c r="A231" s="72" t="s">
        <v>291</v>
      </c>
      <c r="B231" s="81">
        <f>'[2]as of Oct-all banks'!B228</f>
        <v>127583.59316999999</v>
      </c>
      <c r="C231" s="81">
        <f>'[2]as of Oct-all banks'!C228</f>
        <v>74274.688039999994</v>
      </c>
      <c r="D231" s="81">
        <f>'[2]as of Oct-all banks'!D228</f>
        <v>1956.16101</v>
      </c>
      <c r="E231" s="74">
        <f t="shared" si="90"/>
        <v>76230.84904999999</v>
      </c>
      <c r="F231" s="74">
        <f t="shared" si="91"/>
        <v>51352.744120000003</v>
      </c>
      <c r="G231" s="74">
        <f t="shared" si="92"/>
        <v>53308.905129999999</v>
      </c>
      <c r="H231" s="75">
        <f t="shared" si="85"/>
        <v>59.749727340274426</v>
      </c>
    </row>
    <row r="232" spans="1:8" s="66" customFormat="1" ht="11.25" customHeight="1" x14ac:dyDescent="0.2">
      <c r="A232" s="72" t="s">
        <v>292</v>
      </c>
      <c r="B232" s="81">
        <f>'[2]as of Oct-all banks'!B229</f>
        <v>821366.86942</v>
      </c>
      <c r="C232" s="81">
        <f>'[2]as of Oct-all banks'!C229</f>
        <v>662070.48474999995</v>
      </c>
      <c r="D232" s="81">
        <f>'[2]as of Oct-all banks'!D229</f>
        <v>40250.300430000003</v>
      </c>
      <c r="E232" s="74">
        <f t="shared" si="90"/>
        <v>702320.78517999989</v>
      </c>
      <c r="F232" s="74">
        <f t="shared" si="91"/>
        <v>119046.08424000011</v>
      </c>
      <c r="G232" s="74">
        <f t="shared" si="92"/>
        <v>159296.38467000006</v>
      </c>
      <c r="H232" s="75">
        <f t="shared" si="85"/>
        <v>85.506344524942506</v>
      </c>
    </row>
    <row r="233" spans="1:8" s="66" customFormat="1" ht="11.25" customHeight="1" x14ac:dyDescent="0.2">
      <c r="A233" s="72" t="s">
        <v>293</v>
      </c>
      <c r="B233" s="81">
        <f>'[2]as of Oct-all banks'!B230</f>
        <v>420219.78647000005</v>
      </c>
      <c r="C233" s="81">
        <f>'[2]as of Oct-all banks'!C230</f>
        <v>390494.38403000002</v>
      </c>
      <c r="D233" s="81">
        <f>'[2]as of Oct-all banks'!D230</f>
        <v>9845.9361399999998</v>
      </c>
      <c r="E233" s="74">
        <f t="shared" si="90"/>
        <v>400340.32017000002</v>
      </c>
      <c r="F233" s="74">
        <f t="shared" si="91"/>
        <v>19879.466300000029</v>
      </c>
      <c r="G233" s="74">
        <f t="shared" si="92"/>
        <v>29725.402440000034</v>
      </c>
      <c r="H233" s="75">
        <f t="shared" si="85"/>
        <v>95.269269334746269</v>
      </c>
    </row>
    <row r="234" spans="1:8" s="66" customFormat="1" ht="11.25" customHeight="1" x14ac:dyDescent="0.2">
      <c r="A234" s="72" t="s">
        <v>294</v>
      </c>
      <c r="B234" s="81">
        <f>'[2]as of Oct-all banks'!B231</f>
        <v>512773.29402999999</v>
      </c>
      <c r="C234" s="81">
        <f>'[2]as of Oct-all banks'!C231</f>
        <v>484374.70437000005</v>
      </c>
      <c r="D234" s="81">
        <f>'[2]as of Oct-all banks'!D231</f>
        <v>13770.179970000001</v>
      </c>
      <c r="E234" s="74">
        <f t="shared" si="90"/>
        <v>498144.88434000005</v>
      </c>
      <c r="F234" s="74">
        <f t="shared" si="91"/>
        <v>14628.409689999942</v>
      </c>
      <c r="G234" s="74">
        <f t="shared" si="92"/>
        <v>28398.58965999994</v>
      </c>
      <c r="H234" s="75">
        <f t="shared" si="85"/>
        <v>97.147197433970859</v>
      </c>
    </row>
    <row r="235" spans="1:8" s="66" customFormat="1" ht="11.25" customHeight="1" x14ac:dyDescent="0.2">
      <c r="A235" s="90" t="s">
        <v>295</v>
      </c>
      <c r="B235" s="81">
        <f>'[2]as of Oct-all banks'!B232</f>
        <v>11063.162999999999</v>
      </c>
      <c r="C235" s="81">
        <f>'[2]as of Oct-all banks'!C232</f>
        <v>6375.1627800000006</v>
      </c>
      <c r="D235" s="81">
        <f>'[2]as of Oct-all banks'!D232</f>
        <v>241.7</v>
      </c>
      <c r="E235" s="74">
        <f t="shared" si="90"/>
        <v>6616.8627800000004</v>
      </c>
      <c r="F235" s="74">
        <f t="shared" si="91"/>
        <v>4446.3002199999983</v>
      </c>
      <c r="G235" s="74">
        <f t="shared" si="92"/>
        <v>4688.0002199999981</v>
      </c>
      <c r="H235" s="75">
        <f t="shared" si="85"/>
        <v>59.809864321803815</v>
      </c>
    </row>
    <row r="236" spans="1:8" s="66" customFormat="1" ht="11.25" customHeight="1" x14ac:dyDescent="0.2">
      <c r="A236" s="72" t="s">
        <v>296</v>
      </c>
      <c r="B236" s="81">
        <f>'[2]as of Oct-all banks'!B233</f>
        <v>121291.64500000002</v>
      </c>
      <c r="C236" s="81">
        <f>'[2]as of Oct-all banks'!C233</f>
        <v>76877.863389999999</v>
      </c>
      <c r="D236" s="81">
        <f>'[2]as of Oct-all banks'!D233</f>
        <v>4101.7197100000003</v>
      </c>
      <c r="E236" s="74">
        <f t="shared" si="90"/>
        <v>80979.583100000003</v>
      </c>
      <c r="F236" s="74">
        <f t="shared" si="91"/>
        <v>40312.061900000015</v>
      </c>
      <c r="G236" s="74">
        <f t="shared" si="92"/>
        <v>44413.78161000002</v>
      </c>
      <c r="H236" s="75">
        <f t="shared" si="85"/>
        <v>66.76435388439161</v>
      </c>
    </row>
    <row r="237" spans="1:8" s="66" customFormat="1" ht="12" x14ac:dyDescent="0.2">
      <c r="A237" s="72" t="s">
        <v>297</v>
      </c>
      <c r="B237" s="81">
        <f>'[2]as of Oct-all banks'!B234</f>
        <v>323163.37846000004</v>
      </c>
      <c r="C237" s="81">
        <f>'[2]as of Oct-all banks'!C234</f>
        <v>252565.17701000001</v>
      </c>
      <c r="D237" s="81">
        <f>'[2]as of Oct-all banks'!D234</f>
        <v>3386.3033799999998</v>
      </c>
      <c r="E237" s="74">
        <f t="shared" si="90"/>
        <v>255951.48039000001</v>
      </c>
      <c r="F237" s="74">
        <f t="shared" si="91"/>
        <v>67211.898070000025</v>
      </c>
      <c r="G237" s="74">
        <f t="shared" si="92"/>
        <v>70598.201450000022</v>
      </c>
      <c r="H237" s="75">
        <f t="shared" si="85"/>
        <v>79.201882840100566</v>
      </c>
    </row>
    <row r="238" spans="1:8" s="66" customFormat="1" ht="11.25" customHeight="1" x14ac:dyDescent="0.2">
      <c r="A238" s="72" t="s">
        <v>298</v>
      </c>
      <c r="B238" s="81">
        <f>'[2]as of Oct-all banks'!B235</f>
        <v>608861.92853999999</v>
      </c>
      <c r="C238" s="81">
        <f>'[2]as of Oct-all banks'!C235</f>
        <v>369819.11937999999</v>
      </c>
      <c r="D238" s="81">
        <f>'[2]as of Oct-all banks'!D235</f>
        <v>5416.3122699999994</v>
      </c>
      <c r="E238" s="74">
        <f t="shared" si="90"/>
        <v>375235.43164999998</v>
      </c>
      <c r="F238" s="74">
        <f t="shared" si="91"/>
        <v>233626.49689000001</v>
      </c>
      <c r="G238" s="74">
        <f t="shared" si="92"/>
        <v>239042.80916</v>
      </c>
      <c r="H238" s="75">
        <f t="shared" si="85"/>
        <v>61.628985827670846</v>
      </c>
    </row>
    <row r="239" spans="1:8" s="66" customFormat="1" ht="11.25" customHeight="1" x14ac:dyDescent="0.2">
      <c r="A239" s="72" t="s">
        <v>299</v>
      </c>
      <c r="B239" s="81">
        <f>'[2]as of Oct-all banks'!B236</f>
        <v>46305.441969999993</v>
      </c>
      <c r="C239" s="81">
        <f>'[2]as of Oct-all banks'!C236</f>
        <v>35926.613449999997</v>
      </c>
      <c r="D239" s="81">
        <f>'[2]as of Oct-all banks'!D236</f>
        <v>1012.08863</v>
      </c>
      <c r="E239" s="74">
        <f t="shared" si="90"/>
        <v>36938.702079999995</v>
      </c>
      <c r="F239" s="74">
        <f t="shared" si="91"/>
        <v>9366.7398899999971</v>
      </c>
      <c r="G239" s="74">
        <f t="shared" si="92"/>
        <v>10378.828519999995</v>
      </c>
      <c r="H239" s="75">
        <f t="shared" si="85"/>
        <v>79.771837841287748</v>
      </c>
    </row>
    <row r="240" spans="1:8" s="66" customFormat="1" ht="11.25" customHeight="1" x14ac:dyDescent="0.2">
      <c r="A240" s="72" t="s">
        <v>127</v>
      </c>
      <c r="B240" s="81">
        <f>'[2]as of Oct-all banks'!B237</f>
        <v>187376.41235</v>
      </c>
      <c r="C240" s="81">
        <f>'[2]as of Oct-all banks'!C237</f>
        <v>24835.117129999999</v>
      </c>
      <c r="D240" s="81">
        <f>'[2]as of Oct-all banks'!D237</f>
        <v>24.59066</v>
      </c>
      <c r="E240" s="74">
        <f t="shared" si="90"/>
        <v>24859.70779</v>
      </c>
      <c r="F240" s="74">
        <f t="shared" si="91"/>
        <v>162516.70455999998</v>
      </c>
      <c r="G240" s="74">
        <f t="shared" si="92"/>
        <v>162541.29522</v>
      </c>
      <c r="H240" s="75">
        <f t="shared" si="85"/>
        <v>13.267255722435653</v>
      </c>
    </row>
    <row r="241" spans="1:15" s="66" customFormat="1" ht="11.25" customHeight="1" x14ac:dyDescent="0.2">
      <c r="A241" s="72" t="s">
        <v>300</v>
      </c>
      <c r="B241" s="81">
        <f>'[2]as of Oct-all banks'!B238</f>
        <v>166131.69824</v>
      </c>
      <c r="C241" s="81">
        <f>'[2]as of Oct-all banks'!C238</f>
        <v>144666.39002000002</v>
      </c>
      <c r="D241" s="81">
        <f>'[2]as of Oct-all banks'!D238</f>
        <v>182.94922</v>
      </c>
      <c r="E241" s="74">
        <f t="shared" si="90"/>
        <v>144849.33924000003</v>
      </c>
      <c r="F241" s="74">
        <f t="shared" si="91"/>
        <v>21282.358999999968</v>
      </c>
      <c r="G241" s="74">
        <f t="shared" si="92"/>
        <v>21465.308219999977</v>
      </c>
      <c r="H241" s="75">
        <f t="shared" si="85"/>
        <v>87.189465210152321</v>
      </c>
    </row>
    <row r="242" spans="1:15" s="66" customFormat="1" ht="11.25" customHeight="1" x14ac:dyDescent="0.2">
      <c r="A242" s="72" t="s">
        <v>301</v>
      </c>
      <c r="B242" s="81">
        <f>'[2]as of Oct-all banks'!B239</f>
        <v>52026.444389999997</v>
      </c>
      <c r="C242" s="81">
        <f>'[2]as of Oct-all banks'!C239</f>
        <v>46548.373959999997</v>
      </c>
      <c r="D242" s="81">
        <f>'[2]as of Oct-all banks'!D239</f>
        <v>74.76003</v>
      </c>
      <c r="E242" s="74">
        <f t="shared" si="90"/>
        <v>46623.133989999995</v>
      </c>
      <c r="F242" s="74">
        <f t="shared" si="91"/>
        <v>5403.3104000000021</v>
      </c>
      <c r="G242" s="74">
        <f t="shared" si="92"/>
        <v>5478.0704299999998</v>
      </c>
      <c r="H242" s="75">
        <f t="shared" si="85"/>
        <v>89.614300067296981</v>
      </c>
    </row>
    <row r="243" spans="1:15" s="66" customFormat="1" ht="11.25" customHeight="1" x14ac:dyDescent="0.2">
      <c r="A243" s="72" t="s">
        <v>302</v>
      </c>
      <c r="B243" s="81">
        <f>'[2]as of Oct-all banks'!B240</f>
        <v>911004.79098000005</v>
      </c>
      <c r="C243" s="81">
        <f>'[2]as of Oct-all banks'!C240</f>
        <v>894640.14338999998</v>
      </c>
      <c r="D243" s="81">
        <f>'[2]as of Oct-all banks'!D240</f>
        <v>220.92</v>
      </c>
      <c r="E243" s="74">
        <f t="shared" si="90"/>
        <v>894861.06339000002</v>
      </c>
      <c r="F243" s="74">
        <f t="shared" si="91"/>
        <v>16143.727590000024</v>
      </c>
      <c r="G243" s="74">
        <f t="shared" si="92"/>
        <v>16364.647590000066</v>
      </c>
      <c r="H243" s="75">
        <f t="shared" si="85"/>
        <v>98.227920670687837</v>
      </c>
    </row>
    <row r="244" spans="1:15" s="66" customFormat="1" ht="11.25" customHeight="1" x14ac:dyDescent="0.2">
      <c r="A244" s="72" t="s">
        <v>303</v>
      </c>
      <c r="B244" s="81">
        <f>'[2]as of Oct-all banks'!B241</f>
        <v>88282.123000000007</v>
      </c>
      <c r="C244" s="81">
        <f>'[2]as of Oct-all banks'!C241</f>
        <v>82514.172560000006</v>
      </c>
      <c r="D244" s="81">
        <f>'[2]as of Oct-all banks'!D241</f>
        <v>4781.1429699999999</v>
      </c>
      <c r="E244" s="74">
        <f t="shared" si="90"/>
        <v>87295.315530000007</v>
      </c>
      <c r="F244" s="74">
        <f t="shared" si="91"/>
        <v>986.80746999999974</v>
      </c>
      <c r="G244" s="74">
        <f t="shared" si="92"/>
        <v>5767.9504400000005</v>
      </c>
      <c r="H244" s="75">
        <f t="shared" si="85"/>
        <v>98.882211441607495</v>
      </c>
    </row>
    <row r="245" spans="1:15" s="66" customFormat="1" ht="11.25" customHeight="1" x14ac:dyDescent="0.2">
      <c r="A245" s="72" t="s">
        <v>304</v>
      </c>
      <c r="B245" s="81">
        <f>'[2]as of Oct-all banks'!B242</f>
        <v>193132.89378000004</v>
      </c>
      <c r="C245" s="81">
        <f>'[2]as of Oct-all banks'!C242</f>
        <v>157538.13864999998</v>
      </c>
      <c r="D245" s="81">
        <f>'[2]as of Oct-all banks'!D242</f>
        <v>3770.8845999999994</v>
      </c>
      <c r="E245" s="74">
        <f t="shared" si="90"/>
        <v>161309.02324999997</v>
      </c>
      <c r="F245" s="74">
        <f t="shared" si="91"/>
        <v>31823.870530000073</v>
      </c>
      <c r="G245" s="74">
        <f t="shared" si="92"/>
        <v>35594.755130000063</v>
      </c>
      <c r="H245" s="75">
        <f t="shared" si="85"/>
        <v>83.522293946337783</v>
      </c>
    </row>
    <row r="246" spans="1:15" s="66" customFormat="1" ht="11.25" customHeight="1" x14ac:dyDescent="0.2">
      <c r="A246" s="72" t="s">
        <v>305</v>
      </c>
      <c r="B246" s="81">
        <f>'[2]as of Oct-all banks'!B243</f>
        <v>119279.9412</v>
      </c>
      <c r="C246" s="81">
        <f>'[2]as of Oct-all banks'!C243</f>
        <v>110553.17386</v>
      </c>
      <c r="D246" s="81">
        <f>'[2]as of Oct-all banks'!D243</f>
        <v>136.22476999999998</v>
      </c>
      <c r="E246" s="74">
        <f t="shared" si="90"/>
        <v>110689.39863</v>
      </c>
      <c r="F246" s="74">
        <f t="shared" si="91"/>
        <v>8590.5425700000051</v>
      </c>
      <c r="G246" s="74">
        <f t="shared" si="92"/>
        <v>8726.7673400000058</v>
      </c>
      <c r="H246" s="75">
        <f t="shared" si="85"/>
        <v>92.797998989959254</v>
      </c>
    </row>
    <row r="247" spans="1:15" s="66" customFormat="1" ht="11.25" customHeight="1" x14ac:dyDescent="0.2">
      <c r="A247" s="72" t="s">
        <v>306</v>
      </c>
      <c r="B247" s="81">
        <f>'[2]as of Oct-all banks'!B244</f>
        <v>48580.840429999997</v>
      </c>
      <c r="C247" s="81">
        <f>'[2]as of Oct-all banks'!C244</f>
        <v>37705.965429999997</v>
      </c>
      <c r="D247" s="81">
        <f>'[2]as of Oct-all banks'!D244</f>
        <v>16.875</v>
      </c>
      <c r="E247" s="74">
        <f t="shared" si="90"/>
        <v>37722.840429999997</v>
      </c>
      <c r="F247" s="74">
        <f t="shared" si="91"/>
        <v>10858</v>
      </c>
      <c r="G247" s="74">
        <f t="shared" si="92"/>
        <v>10874.875</v>
      </c>
      <c r="H247" s="75">
        <f t="shared" si="85"/>
        <v>77.649625029346154</v>
      </c>
    </row>
    <row r="248" spans="1:15" s="66" customFormat="1" ht="11.25" customHeight="1" x14ac:dyDescent="0.2">
      <c r="A248" s="72" t="s">
        <v>307</v>
      </c>
      <c r="B248" s="81">
        <f>'[2]as of Oct-all banks'!B245</f>
        <v>36540.060169999997</v>
      </c>
      <c r="C248" s="81">
        <f>'[2]as of Oct-all banks'!C245</f>
        <v>25241.343809999998</v>
      </c>
      <c r="D248" s="81">
        <f>'[2]as of Oct-all banks'!D245</f>
        <v>254.27773999999999</v>
      </c>
      <c r="E248" s="74">
        <f t="shared" si="90"/>
        <v>25495.62155</v>
      </c>
      <c r="F248" s="74">
        <f t="shared" si="91"/>
        <v>11044.438619999997</v>
      </c>
      <c r="G248" s="74">
        <f t="shared" si="92"/>
        <v>11298.716359999999</v>
      </c>
      <c r="H248" s="75">
        <f t="shared" si="85"/>
        <v>69.774437785223824</v>
      </c>
    </row>
    <row r="249" spans="1:15" s="66" customFormat="1" ht="11.25" customHeight="1" x14ac:dyDescent="0.2">
      <c r="A249" s="72" t="s">
        <v>308</v>
      </c>
      <c r="B249" s="81">
        <f>'[2]as of Oct-all banks'!B246</f>
        <v>281415.54262999998</v>
      </c>
      <c r="C249" s="81">
        <f>'[2]as of Oct-all banks'!C246</f>
        <v>260121.84097000002</v>
      </c>
      <c r="D249" s="81">
        <f>'[2]as of Oct-all banks'!D246</f>
        <v>2294.4564199999995</v>
      </c>
      <c r="E249" s="74">
        <f t="shared" si="90"/>
        <v>262416.29739000002</v>
      </c>
      <c r="F249" s="74">
        <f t="shared" si="91"/>
        <v>18999.24523999996</v>
      </c>
      <c r="G249" s="74">
        <f t="shared" si="92"/>
        <v>21293.701659999962</v>
      </c>
      <c r="H249" s="75">
        <f t="shared" si="85"/>
        <v>93.248686599737724</v>
      </c>
    </row>
    <row r="250" spans="1:15" s="66" customFormat="1" ht="11.25" customHeight="1" x14ac:dyDescent="0.2">
      <c r="A250" s="72"/>
      <c r="B250" s="77"/>
      <c r="C250" s="77"/>
      <c r="D250" s="77"/>
      <c r="E250" s="77"/>
      <c r="F250" s="77"/>
      <c r="G250" s="77"/>
      <c r="H250" s="70"/>
    </row>
    <row r="251" spans="1:15" s="66" customFormat="1" ht="11.25" customHeight="1" x14ac:dyDescent="0.2">
      <c r="A251" s="68" t="s">
        <v>309</v>
      </c>
      <c r="B251" s="78">
        <f t="shared" ref="B251:H251" si="93">+B252</f>
        <v>22132077.303650003</v>
      </c>
      <c r="C251" s="78">
        <f t="shared" si="93"/>
        <v>18917984.339060001</v>
      </c>
      <c r="D251" s="78">
        <f t="shared" si="93"/>
        <v>489694.04413999995</v>
      </c>
      <c r="E251" s="78">
        <f t="shared" si="93"/>
        <v>19407678.383200001</v>
      </c>
      <c r="F251" s="78">
        <f t="shared" si="93"/>
        <v>2724398.920450002</v>
      </c>
      <c r="G251" s="78">
        <f t="shared" si="93"/>
        <v>3214092.9645900019</v>
      </c>
      <c r="H251" s="70">
        <f t="shared" si="93"/>
        <v>87.690270176307877</v>
      </c>
      <c r="K251" s="71">
        <f>B251-'[2]as of Oct-all banks'!C$41</f>
        <v>22109138.972930003</v>
      </c>
      <c r="L251" s="71">
        <f>C251-'[2]as of Oct-all banks'!D$41</f>
        <v>18917062.134600002</v>
      </c>
      <c r="M251" s="71">
        <f>D251-'[2]as of Oct-all banks'!E$41</f>
        <v>465833.50895999995</v>
      </c>
      <c r="N251" s="71">
        <f>E251-'[2]as of Oct-all banks'!F$41</f>
        <v>19399068.292330001</v>
      </c>
      <c r="O251" s="71">
        <f>F251-'[2]as of Oct-all banks'!G$41</f>
        <v>2714866.6251200018</v>
      </c>
    </row>
    <row r="252" spans="1:15" s="66" customFormat="1" ht="11.25" customHeight="1" x14ac:dyDescent="0.2">
      <c r="A252" s="72" t="s">
        <v>310</v>
      </c>
      <c r="B252" s="81">
        <f>'[2]as of Oct-all banks'!B249</f>
        <v>22132077.303650003</v>
      </c>
      <c r="C252" s="81">
        <f>'[2]as of Oct-all banks'!C249</f>
        <v>18917984.339060001</v>
      </c>
      <c r="D252" s="81">
        <f>'[2]as of Oct-all banks'!D249</f>
        <v>489694.04413999995</v>
      </c>
      <c r="E252" s="74">
        <f>SUM(C252:D252)</f>
        <v>19407678.383200001</v>
      </c>
      <c r="F252" s="74">
        <f>B252-E252</f>
        <v>2724398.920450002</v>
      </c>
      <c r="G252" s="74">
        <f>B252-C252</f>
        <v>3214092.9645900019</v>
      </c>
      <c r="H252" s="70">
        <f>E252/B252*100</f>
        <v>87.690270176307877</v>
      </c>
    </row>
    <row r="253" spans="1:15" s="66" customFormat="1" ht="11.25" customHeight="1" x14ac:dyDescent="0.2">
      <c r="A253" s="72"/>
      <c r="B253" s="77"/>
      <c r="C253" s="77"/>
      <c r="D253" s="77"/>
      <c r="E253" s="77"/>
      <c r="F253" s="77"/>
      <c r="G253" s="77"/>
      <c r="H253" s="70"/>
    </row>
    <row r="254" spans="1:15" s="66" customFormat="1" ht="11.25" customHeight="1" x14ac:dyDescent="0.2">
      <c r="A254" s="68" t="s">
        <v>311</v>
      </c>
      <c r="B254" s="78">
        <f t="shared" ref="B254:H254" si="94">+B255</f>
        <v>2223.9798499999997</v>
      </c>
      <c r="C254" s="78">
        <f t="shared" si="94"/>
        <v>1837.7370900000001</v>
      </c>
      <c r="D254" s="78">
        <f t="shared" si="94"/>
        <v>0</v>
      </c>
      <c r="E254" s="78">
        <f t="shared" si="94"/>
        <v>1837.7370900000001</v>
      </c>
      <c r="F254" s="78">
        <f t="shared" si="94"/>
        <v>386.24275999999963</v>
      </c>
      <c r="G254" s="78">
        <f t="shared" si="94"/>
        <v>386.24275999999963</v>
      </c>
      <c r="H254" s="70">
        <f t="shared" si="94"/>
        <v>82.632812073364803</v>
      </c>
      <c r="K254" s="71">
        <f>B254-'[2]as of Oct-all banks'!C$34</f>
        <v>-408876.22080000001</v>
      </c>
      <c r="L254" s="71">
        <f>C254-'[2]as of Oct-all banks'!D$34</f>
        <v>-7687.3652000000002</v>
      </c>
      <c r="M254" s="71">
        <f>D254-'[2]as of Oct-all banks'!E$34</f>
        <v>-420625.30294000002</v>
      </c>
      <c r="N254" s="71">
        <f>E254-'[2]as of Oct-all banks'!F$34</f>
        <v>-56446.12743999996</v>
      </c>
      <c r="O254" s="71">
        <f>F254-'[2]as of Oct-all banks'!G$34</f>
        <v>-67422.724059999979</v>
      </c>
    </row>
    <row r="255" spans="1:15" s="66" customFormat="1" ht="11.25" customHeight="1" x14ac:dyDescent="0.2">
      <c r="A255" s="72" t="s">
        <v>312</v>
      </c>
      <c r="B255" s="81">
        <f>'[2]as of Oct-all banks'!B252</f>
        <v>2223.9798499999997</v>
      </c>
      <c r="C255" s="81">
        <f>'[2]as of Oct-all banks'!C252</f>
        <v>1837.7370900000001</v>
      </c>
      <c r="D255" s="81">
        <f>'[2]as of Oct-all banks'!D252</f>
        <v>0</v>
      </c>
      <c r="E255" s="74">
        <f>SUM(C255:D255)</f>
        <v>1837.7370900000001</v>
      </c>
      <c r="F255" s="74">
        <f>B255-E255</f>
        <v>386.24275999999963</v>
      </c>
      <c r="G255" s="74">
        <f>B255-C255</f>
        <v>386.24275999999963</v>
      </c>
      <c r="H255" s="75">
        <f>E255/B255*100</f>
        <v>82.632812073364803</v>
      </c>
    </row>
    <row r="256" spans="1:15" s="66" customFormat="1" ht="11.25" customHeight="1" x14ac:dyDescent="0.2">
      <c r="A256" s="72"/>
      <c r="B256" s="77"/>
      <c r="C256" s="77"/>
      <c r="D256" s="77"/>
      <c r="E256" s="77"/>
      <c r="F256" s="77"/>
      <c r="G256" s="77"/>
      <c r="H256" s="70"/>
    </row>
    <row r="257" spans="1:15" s="66" customFormat="1" ht="11.25" customHeight="1" x14ac:dyDescent="0.2">
      <c r="A257" s="68" t="s">
        <v>313</v>
      </c>
      <c r="B257" s="78">
        <f t="shared" ref="B257:G257" si="95">SUM(B258:B262)</f>
        <v>21288703.96012</v>
      </c>
      <c r="C257" s="78">
        <f t="shared" si="95"/>
        <v>20254263.454590004</v>
      </c>
      <c r="D257" s="78">
        <f t="shared" si="95"/>
        <v>342560.20453999995</v>
      </c>
      <c r="E257" s="78">
        <f t="shared" si="95"/>
        <v>20596823.65913</v>
      </c>
      <c r="F257" s="78">
        <f t="shared" si="95"/>
        <v>691880.3009899985</v>
      </c>
      <c r="G257" s="78">
        <f t="shared" si="95"/>
        <v>1034440.505529998</v>
      </c>
      <c r="H257" s="70">
        <f t="shared" ref="H257:H262" si="96">E257/B257*100</f>
        <v>96.750012108364629</v>
      </c>
      <c r="K257" s="71">
        <f>B257-'[2]as of Oct-all banks'!C$35</f>
        <v>21124159.42334</v>
      </c>
      <c r="L257" s="71">
        <f>C257-'[2]as of Oct-all banks'!D$35</f>
        <v>20251101.262600005</v>
      </c>
      <c r="M257" s="71">
        <f>D257-'[2]as of Oct-all banks'!E$35</f>
        <v>174853.47576999996</v>
      </c>
      <c r="N257" s="71">
        <f>E257-'[2]as of Oct-all banks'!F$35</f>
        <v>20553754.559629999</v>
      </c>
      <c r="O257" s="71">
        <f>F257-'[2]as of Oct-all banks'!G$35</f>
        <v>645649.00949999853</v>
      </c>
    </row>
    <row r="258" spans="1:15" s="66" customFormat="1" ht="11.25" customHeight="1" x14ac:dyDescent="0.2">
      <c r="A258" s="72" t="s">
        <v>314</v>
      </c>
      <c r="B258" s="81">
        <f>'[2]as of Oct-all banks'!B255</f>
        <v>19216791.51825</v>
      </c>
      <c r="C258" s="81">
        <f>'[2]as of Oct-all banks'!C255</f>
        <v>18278311.940700002</v>
      </c>
      <c r="D258" s="81">
        <f>'[2]as of Oct-all banks'!D255</f>
        <v>319288.27643000003</v>
      </c>
      <c r="E258" s="74">
        <f>SUM(C258:D258)</f>
        <v>18597600.217130002</v>
      </c>
      <c r="F258" s="74">
        <f>B258-E258</f>
        <v>619191.3011199981</v>
      </c>
      <c r="G258" s="74">
        <f>B258-C258</f>
        <v>938479.57754999772</v>
      </c>
      <c r="H258" s="75">
        <f t="shared" si="96"/>
        <v>96.777863252916291</v>
      </c>
    </row>
    <row r="259" spans="1:15" s="66" customFormat="1" ht="11.25" customHeight="1" x14ac:dyDescent="0.2">
      <c r="A259" s="72" t="s">
        <v>315</v>
      </c>
      <c r="B259" s="81">
        <f>'[2]as of Oct-all banks'!B256</f>
        <v>73480.665070000003</v>
      </c>
      <c r="C259" s="81">
        <f>'[2]as of Oct-all banks'!C256</f>
        <v>71402.676309999995</v>
      </c>
      <c r="D259" s="81">
        <f>'[2]as of Oct-all banks'!D256</f>
        <v>989.32833000000005</v>
      </c>
      <c r="E259" s="74">
        <f>SUM(C259:D259)</f>
        <v>72392.004639999999</v>
      </c>
      <c r="F259" s="74">
        <f>B259-E259</f>
        <v>1088.6604300000035</v>
      </c>
      <c r="G259" s="74">
        <f>B259-C259</f>
        <v>2077.9887600000075</v>
      </c>
      <c r="H259" s="75">
        <f t="shared" si="96"/>
        <v>98.518439607258713</v>
      </c>
    </row>
    <row r="260" spans="1:15" s="66" customFormat="1" ht="11.25" customHeight="1" x14ac:dyDescent="0.2">
      <c r="A260" s="72" t="s">
        <v>316</v>
      </c>
      <c r="B260" s="81">
        <f>'[2]as of Oct-all banks'!B257</f>
        <v>472537.33180000004</v>
      </c>
      <c r="C260" s="81">
        <f>'[2]as of Oct-all banks'!C257</f>
        <v>442189.29407</v>
      </c>
      <c r="D260" s="81">
        <f>'[2]as of Oct-all banks'!D257</f>
        <v>1608.9333999999999</v>
      </c>
      <c r="E260" s="74">
        <f>SUM(C260:D260)</f>
        <v>443798.22746999998</v>
      </c>
      <c r="F260" s="74">
        <f>B260-E260</f>
        <v>28739.10433000006</v>
      </c>
      <c r="G260" s="74">
        <f>B260-C260</f>
        <v>30348.03773000004</v>
      </c>
      <c r="H260" s="75">
        <f t="shared" si="96"/>
        <v>93.918130400295269</v>
      </c>
    </row>
    <row r="261" spans="1:15" s="66" customFormat="1" ht="11.25" customHeight="1" x14ac:dyDescent="0.2">
      <c r="A261" s="72" t="s">
        <v>317</v>
      </c>
      <c r="B261" s="81">
        <f>'[2]as of Oct-all banks'!B258</f>
        <v>1276350.7690000001</v>
      </c>
      <c r="C261" s="81">
        <f>'[2]as of Oct-all banks'!C258</f>
        <v>1229668.6611299999</v>
      </c>
      <c r="D261" s="81">
        <f>'[2]as of Oct-all banks'!D258</f>
        <v>18526.092829999998</v>
      </c>
      <c r="E261" s="74">
        <f>SUM(C261:D261)</f>
        <v>1248194.7539599999</v>
      </c>
      <c r="F261" s="74">
        <f>B261-E261</f>
        <v>28156.015040000202</v>
      </c>
      <c r="G261" s="74">
        <f>B261-C261</f>
        <v>46682.107870000182</v>
      </c>
      <c r="H261" s="75">
        <f t="shared" si="96"/>
        <v>97.79402216664468</v>
      </c>
    </row>
    <row r="262" spans="1:15" s="66" customFormat="1" ht="11.25" customHeight="1" x14ac:dyDescent="0.2">
      <c r="A262" s="72" t="s">
        <v>318</v>
      </c>
      <c r="B262" s="81">
        <f>'[2]as of Oct-all banks'!B259</f>
        <v>249543.67600000001</v>
      </c>
      <c r="C262" s="81">
        <f>'[2]as of Oct-all banks'!C259</f>
        <v>232690.88238000002</v>
      </c>
      <c r="D262" s="81">
        <f>'[2]as of Oct-all banks'!D259</f>
        <v>2147.5735499999996</v>
      </c>
      <c r="E262" s="74">
        <f>SUM(C262:D262)</f>
        <v>234838.45593000003</v>
      </c>
      <c r="F262" s="74">
        <f>B262-E262</f>
        <v>14705.220069999981</v>
      </c>
      <c r="G262" s="74">
        <f>B262-C262</f>
        <v>16852.793619999982</v>
      </c>
      <c r="H262" s="75">
        <f t="shared" si="96"/>
        <v>94.107155787029455</v>
      </c>
    </row>
    <row r="263" spans="1:15" s="66" customFormat="1" ht="11.25" customHeight="1" x14ac:dyDescent="0.2">
      <c r="A263" s="72"/>
      <c r="B263" s="77"/>
      <c r="C263" s="77"/>
      <c r="D263" s="77"/>
      <c r="E263" s="77"/>
      <c r="F263" s="77"/>
      <c r="G263" s="77"/>
      <c r="H263" s="70"/>
    </row>
    <row r="264" spans="1:15" s="66" customFormat="1" ht="11.25" customHeight="1" x14ac:dyDescent="0.2">
      <c r="A264" s="68" t="s">
        <v>319</v>
      </c>
      <c r="B264" s="78">
        <f t="shared" ref="B264:G264" si="97">+B265+B266</f>
        <v>1106864.5153199998</v>
      </c>
      <c r="C264" s="78">
        <f t="shared" si="97"/>
        <v>1063631.7132699999</v>
      </c>
      <c r="D264" s="78">
        <f t="shared" si="97"/>
        <v>15529.1654</v>
      </c>
      <c r="E264" s="78">
        <f t="shared" si="97"/>
        <v>1079160.87867</v>
      </c>
      <c r="F264" s="78">
        <f t="shared" si="97"/>
        <v>27703.636649999797</v>
      </c>
      <c r="G264" s="78">
        <f t="shared" si="97"/>
        <v>43232.802049999817</v>
      </c>
      <c r="H264" s="70">
        <f>E264/B264*100</f>
        <v>97.497106803356999</v>
      </c>
      <c r="K264" s="71">
        <f>B264-'[2]as of Oct-all banks'!C$36</f>
        <v>976159.39477999974</v>
      </c>
      <c r="L264" s="71">
        <f>C264-'[2]as of Oct-all banks'!D$36</f>
        <v>1060617.8915200001</v>
      </c>
      <c r="M264" s="71">
        <f>D264-'[2]as of Oct-all banks'!E$36</f>
        <v>-118189.77689000001</v>
      </c>
      <c r="N264" s="71">
        <f>E264-'[2]as of Oct-all banks'!F$36</f>
        <v>1032411.5672200001</v>
      </c>
      <c r="O264" s="71">
        <f>F264-'[2]as of Oct-all banks'!G$36</f>
        <v>-22059.496550000185</v>
      </c>
    </row>
    <row r="265" spans="1:15" s="66" customFormat="1" ht="11.25" customHeight="1" x14ac:dyDescent="0.2">
      <c r="A265" s="72" t="s">
        <v>320</v>
      </c>
      <c r="B265" s="81">
        <f>'[2]as of Oct-all banks'!B262</f>
        <v>1039081.4564999999</v>
      </c>
      <c r="C265" s="81">
        <f>'[2]as of Oct-all banks'!C262</f>
        <v>1004422.06087</v>
      </c>
      <c r="D265" s="81">
        <f>'[2]as of Oct-all banks'!D262</f>
        <v>14023.85476</v>
      </c>
      <c r="E265" s="74">
        <f>SUM(C265:D265)</f>
        <v>1018445.9156300001</v>
      </c>
      <c r="F265" s="74">
        <f>B265-E265</f>
        <v>20635.540869999793</v>
      </c>
      <c r="G265" s="74">
        <f>B265-C265</f>
        <v>34659.39562999981</v>
      </c>
      <c r="H265" s="75">
        <f>E265/B265*100</f>
        <v>98.014059365518108</v>
      </c>
    </row>
    <row r="266" spans="1:15" s="66" customFormat="1" ht="11.25" customHeight="1" x14ac:dyDescent="0.2">
      <c r="A266" s="72" t="s">
        <v>321</v>
      </c>
      <c r="B266" s="81">
        <f>'[2]as of Oct-all banks'!B263</f>
        <v>67783.058820000006</v>
      </c>
      <c r="C266" s="81">
        <f>'[2]as of Oct-all banks'!C263</f>
        <v>59209.652399999999</v>
      </c>
      <c r="D266" s="81">
        <f>'[2]as of Oct-all banks'!D263</f>
        <v>1505.3106399999999</v>
      </c>
      <c r="E266" s="74">
        <f>SUM(C266:D266)</f>
        <v>60714.963040000002</v>
      </c>
      <c r="F266" s="74">
        <f>B266-E266</f>
        <v>7068.0957800000033</v>
      </c>
      <c r="G266" s="74">
        <f>B266-C266</f>
        <v>8573.4064200000066</v>
      </c>
      <c r="H266" s="75">
        <f>E266/B266*100</f>
        <v>89.572474445613977</v>
      </c>
    </row>
    <row r="267" spans="1:15" s="66" customFormat="1" ht="11.25" customHeight="1" x14ac:dyDescent="0.2">
      <c r="A267" s="72"/>
      <c r="B267" s="77"/>
      <c r="C267" s="77"/>
      <c r="D267" s="77"/>
      <c r="E267" s="77"/>
      <c r="F267" s="77"/>
      <c r="G267" s="77"/>
      <c r="H267" s="70"/>
    </row>
    <row r="268" spans="1:15" s="66" customFormat="1" ht="11.25" customHeight="1" x14ac:dyDescent="0.2">
      <c r="A268" s="68" t="s">
        <v>322</v>
      </c>
      <c r="B268" s="78">
        <f t="shared" ref="B268:H268" si="98">+B269</f>
        <v>7371965.2795699984</v>
      </c>
      <c r="C268" s="78">
        <f t="shared" si="98"/>
        <v>6946889.9835200002</v>
      </c>
      <c r="D268" s="78">
        <f t="shared" si="98"/>
        <v>291018.22724000004</v>
      </c>
      <c r="E268" s="78">
        <f t="shared" si="98"/>
        <v>7237908.2107600002</v>
      </c>
      <c r="F268" s="78">
        <f t="shared" si="98"/>
        <v>134057.06880999822</v>
      </c>
      <c r="G268" s="78">
        <f t="shared" si="98"/>
        <v>425075.29604999814</v>
      </c>
      <c r="H268" s="70">
        <f t="shared" si="98"/>
        <v>98.181528754869319</v>
      </c>
      <c r="K268" s="71">
        <f>B268-'[2]as of Oct-all banks'!C$37</f>
        <v>7149884.2904499983</v>
      </c>
      <c r="L268" s="71">
        <f>C268-'[2]as of Oct-all banks'!D$37</f>
        <v>6942877.5002100002</v>
      </c>
      <c r="M268" s="71">
        <f>D268-'[2]as of Oct-all banks'!E$37</f>
        <v>64924.754810000013</v>
      </c>
      <c r="N268" s="71">
        <f>E268-'[2]as of Oct-all banks'!F$37</f>
        <v>7216913.2802499998</v>
      </c>
      <c r="O268" s="71">
        <f>F268-'[2]as of Oct-all banks'!G$37</f>
        <v>109049.65498999823</v>
      </c>
    </row>
    <row r="269" spans="1:15" s="66" customFormat="1" ht="11.25" customHeight="1" x14ac:dyDescent="0.2">
      <c r="A269" s="72" t="s">
        <v>323</v>
      </c>
      <c r="B269" s="81">
        <f>'[2]as of Oct-all banks'!B266</f>
        <v>7371965.2795699984</v>
      </c>
      <c r="C269" s="81">
        <f>'[2]as of Oct-all banks'!C266</f>
        <v>6946889.9835200002</v>
      </c>
      <c r="D269" s="81">
        <f>'[2]as of Oct-all banks'!D266</f>
        <v>291018.22724000004</v>
      </c>
      <c r="E269" s="74">
        <f>SUM(C269:D269)</f>
        <v>7237908.2107600002</v>
      </c>
      <c r="F269" s="74">
        <f>B269-E269</f>
        <v>134057.06880999822</v>
      </c>
      <c r="G269" s="74">
        <f>B269-C269</f>
        <v>425075.29604999814</v>
      </c>
      <c r="H269" s="75">
        <f>E269/B269*100</f>
        <v>98.181528754869319</v>
      </c>
    </row>
    <row r="270" spans="1:15" s="66" customFormat="1" ht="11.25" customHeight="1" x14ac:dyDescent="0.2">
      <c r="A270" s="72"/>
      <c r="B270" s="77"/>
      <c r="C270" s="77"/>
      <c r="D270" s="77"/>
      <c r="E270" s="77"/>
      <c r="F270" s="77"/>
      <c r="G270" s="77"/>
      <c r="H270" s="70"/>
    </row>
    <row r="271" spans="1:15" s="66" customFormat="1" ht="11.25" customHeight="1" x14ac:dyDescent="0.2">
      <c r="A271" s="68" t="s">
        <v>324</v>
      </c>
      <c r="B271" s="78">
        <f t="shared" ref="B271:H271" si="99">+B272</f>
        <v>15057313.413939999</v>
      </c>
      <c r="C271" s="78">
        <f t="shared" si="99"/>
        <v>11184448.223069999</v>
      </c>
      <c r="D271" s="78">
        <f t="shared" si="99"/>
        <v>202763.8732</v>
      </c>
      <c r="E271" s="78">
        <f t="shared" si="99"/>
        <v>11387212.096269999</v>
      </c>
      <c r="F271" s="78">
        <f t="shared" si="99"/>
        <v>3670101.3176700007</v>
      </c>
      <c r="G271" s="78">
        <f t="shared" si="99"/>
        <v>3872865.19087</v>
      </c>
      <c r="H271" s="70">
        <f t="shared" si="99"/>
        <v>75.625789164538233</v>
      </c>
      <c r="K271" s="71">
        <f>B271-'[2]as of Oct-all banks'!C$38</f>
        <v>15057313.413939999</v>
      </c>
      <c r="L271" s="71">
        <f>C271-'[2]as of Oct-all banks'!D$38</f>
        <v>11184448.223069999</v>
      </c>
      <c r="M271" s="71">
        <f>D271-'[2]as of Oct-all banks'!E$38</f>
        <v>202763.8732</v>
      </c>
      <c r="N271" s="71">
        <f>E271-'[2]as of Oct-all banks'!F$38</f>
        <v>11387212.096269999</v>
      </c>
      <c r="O271" s="71">
        <f>F271-'[2]as of Oct-all banks'!G$38</f>
        <v>3670101.3176700007</v>
      </c>
    </row>
    <row r="272" spans="1:15" s="66" customFormat="1" ht="11.25" customHeight="1" x14ac:dyDescent="0.2">
      <c r="A272" s="72" t="s">
        <v>325</v>
      </c>
      <c r="B272" s="81">
        <f>'[2]as of Oct-all banks'!B269</f>
        <v>15057313.413939999</v>
      </c>
      <c r="C272" s="81">
        <f>'[2]as of Oct-all banks'!C269</f>
        <v>11184448.223069999</v>
      </c>
      <c r="D272" s="81">
        <f>'[2]as of Oct-all banks'!D269</f>
        <v>202763.8732</v>
      </c>
      <c r="E272" s="74">
        <f>SUM(C272:D272)</f>
        <v>11387212.096269999</v>
      </c>
      <c r="F272" s="74">
        <f>B272-E272</f>
        <v>3670101.3176700007</v>
      </c>
      <c r="G272" s="74">
        <f>B272-C272</f>
        <v>3872865.19087</v>
      </c>
      <c r="H272" s="70">
        <f>E272/B272*100</f>
        <v>75.625789164538233</v>
      </c>
    </row>
    <row r="273" spans="1:15" s="66" customFormat="1" ht="11.25" customHeight="1" x14ac:dyDescent="0.2">
      <c r="A273" s="72"/>
      <c r="B273" s="77"/>
      <c r="C273" s="77"/>
      <c r="D273" s="77"/>
      <c r="E273" s="77"/>
      <c r="F273" s="77"/>
      <c r="G273" s="77"/>
      <c r="H273" s="70"/>
    </row>
    <row r="274" spans="1:15" s="66" customFormat="1" ht="11.25" customHeight="1" x14ac:dyDescent="0.2">
      <c r="A274" s="68" t="s">
        <v>326</v>
      </c>
      <c r="B274" s="78">
        <f t="shared" ref="B274:H274" si="100">+B275</f>
        <v>1612073.486</v>
      </c>
      <c r="C274" s="78">
        <f t="shared" si="100"/>
        <v>1451685.62873</v>
      </c>
      <c r="D274" s="78">
        <f t="shared" si="100"/>
        <v>2599.6785199999999</v>
      </c>
      <c r="E274" s="78">
        <f t="shared" si="100"/>
        <v>1454285.3072500001</v>
      </c>
      <c r="F274" s="78">
        <f t="shared" si="100"/>
        <v>157788.17874999996</v>
      </c>
      <c r="G274" s="78">
        <f t="shared" si="100"/>
        <v>160387.85727000004</v>
      </c>
      <c r="H274" s="70">
        <f t="shared" si="100"/>
        <v>90.212097641930939</v>
      </c>
      <c r="K274" s="71">
        <f>B274-'[2]as of Oct-all banks'!C$39</f>
        <v>-97094.869960001903</v>
      </c>
      <c r="L274" s="71">
        <f>C274-'[2]as of Oct-all banks'!D$39</f>
        <v>1335870.1112200001</v>
      </c>
      <c r="M274" s="71">
        <f>D274-'[2]as of Oct-all banks'!E$39</f>
        <v>-1822384.1949500018</v>
      </c>
      <c r="N274" s="71">
        <f>E274-'[2]as of Oct-all banks'!F$39</f>
        <v>1083950.9746700015</v>
      </c>
      <c r="O274" s="71">
        <f>F274-'[2]as of Oct-all banks'!G$39</f>
        <v>-328361.6713399986</v>
      </c>
    </row>
    <row r="275" spans="1:15" s="66" customFormat="1" ht="11.25" customHeight="1" x14ac:dyDescent="0.2">
      <c r="A275" s="72" t="s">
        <v>327</v>
      </c>
      <c r="B275" s="81">
        <f>'[2]as of Oct-all banks'!B272</f>
        <v>1612073.486</v>
      </c>
      <c r="C275" s="81">
        <f>'[2]as of Oct-all banks'!C272</f>
        <v>1451685.62873</v>
      </c>
      <c r="D275" s="81">
        <f>'[2]as of Oct-all banks'!D272</f>
        <v>2599.6785199999999</v>
      </c>
      <c r="E275" s="74">
        <f>SUM(C275:D275)</f>
        <v>1454285.3072500001</v>
      </c>
      <c r="F275" s="74">
        <f>B275-E275</f>
        <v>157788.17874999996</v>
      </c>
      <c r="G275" s="74">
        <f>B275-C275</f>
        <v>160387.85727000004</v>
      </c>
      <c r="H275" s="70">
        <f>E275/B275*100</f>
        <v>90.212097641930939</v>
      </c>
    </row>
    <row r="276" spans="1:15" s="66" customFormat="1" ht="11.25" customHeight="1" x14ac:dyDescent="0.2">
      <c r="A276" s="72"/>
      <c r="B276" s="77"/>
      <c r="C276" s="77"/>
      <c r="D276" s="77"/>
      <c r="E276" s="77"/>
      <c r="F276" s="77"/>
      <c r="G276" s="77"/>
      <c r="H276" s="70"/>
    </row>
    <row r="277" spans="1:15" s="66" customFormat="1" ht="11.25" customHeight="1" x14ac:dyDescent="0.2">
      <c r="A277" s="68" t="s">
        <v>328</v>
      </c>
      <c r="B277" s="78">
        <f t="shared" ref="B277:H277" si="101">+B278</f>
        <v>363804.34580000001</v>
      </c>
      <c r="C277" s="78">
        <f t="shared" si="101"/>
        <v>345590.31107</v>
      </c>
      <c r="D277" s="78">
        <f t="shared" si="101"/>
        <v>3107.8532400000004</v>
      </c>
      <c r="E277" s="78">
        <f t="shared" si="101"/>
        <v>348698.16431000002</v>
      </c>
      <c r="F277" s="78">
        <f t="shared" si="101"/>
        <v>15106.181489999988</v>
      </c>
      <c r="G277" s="78">
        <f t="shared" si="101"/>
        <v>18214.034730000014</v>
      </c>
      <c r="H277" s="70">
        <f t="shared" si="101"/>
        <v>95.847718240753352</v>
      </c>
      <c r="K277" s="71">
        <f>B277-'[2]as of Oct-all banks'!C$40</f>
        <v>-1322425.679440002</v>
      </c>
      <c r="L277" s="71">
        <f>C277-'[2]as of Oct-all banks'!D$40</f>
        <v>230696.99802</v>
      </c>
      <c r="M277" s="71">
        <f>D277-'[2]as of Oct-all banks'!E$40</f>
        <v>-1798015.4850500019</v>
      </c>
      <c r="N277" s="71">
        <f>E277-'[2]as of Oct-all banks'!F$40</f>
        <v>-13026.077399998554</v>
      </c>
      <c r="O277" s="71">
        <f>F277-'[2]as of Oct-all banks'!G$40</f>
        <v>-461511.37326999858</v>
      </c>
    </row>
    <row r="278" spans="1:15" s="66" customFormat="1" ht="11.25" customHeight="1" x14ac:dyDescent="0.2">
      <c r="A278" s="72" t="s">
        <v>329</v>
      </c>
      <c r="B278" s="81">
        <f>'[2]as of Oct-all banks'!B275</f>
        <v>363804.34580000001</v>
      </c>
      <c r="C278" s="81">
        <f>'[2]as of Oct-all banks'!C275</f>
        <v>345590.31107</v>
      </c>
      <c r="D278" s="81">
        <f>'[2]as of Oct-all banks'!D275</f>
        <v>3107.8532400000004</v>
      </c>
      <c r="E278" s="74">
        <f>SUM(C278:D278)</f>
        <v>348698.16431000002</v>
      </c>
      <c r="F278" s="74">
        <f>B278-E278</f>
        <v>15106.181489999988</v>
      </c>
      <c r="G278" s="74">
        <f>B278-C278</f>
        <v>18214.034730000014</v>
      </c>
      <c r="H278" s="70">
        <f>E278/B278*100</f>
        <v>95.847718240753352</v>
      </c>
    </row>
    <row r="279" spans="1:15" s="66" customFormat="1" ht="11.25" customHeight="1" x14ac:dyDescent="0.2">
      <c r="B279" s="77"/>
      <c r="C279" s="77"/>
      <c r="D279" s="77"/>
      <c r="E279" s="77"/>
      <c r="F279" s="77"/>
      <c r="G279" s="77"/>
      <c r="H279" s="70"/>
    </row>
    <row r="280" spans="1:15" s="66" customFormat="1" ht="12" x14ac:dyDescent="0.2">
      <c r="A280" s="94" t="s">
        <v>330</v>
      </c>
      <c r="B280" s="95">
        <f t="shared" ref="B280:G280" si="102">+B10+B17+B20+B23+B26+B39+B43+B51+B53+B56+B64+B77+B83+B88+B97+B109+B120+B136+B139+B161+B169+B174+B182+B191+B201+B210+B254+B257+B264+B268+B271+B274+B277+B251</f>
        <v>1297549684.7883909</v>
      </c>
      <c r="C280" s="95">
        <f t="shared" si="102"/>
        <v>1133846370.7191298</v>
      </c>
      <c r="D280" s="95">
        <f t="shared" si="102"/>
        <v>23742486.327459995</v>
      </c>
      <c r="E280" s="95">
        <f t="shared" si="102"/>
        <v>1157588857.0465906</v>
      </c>
      <c r="F280" s="95">
        <f t="shared" si="102"/>
        <v>139960827.74180049</v>
      </c>
      <c r="G280" s="95">
        <f t="shared" si="102"/>
        <v>163703314.06926054</v>
      </c>
      <c r="H280" s="70">
        <f>E280/B280*100</f>
        <v>89.213451370486396</v>
      </c>
    </row>
    <row r="281" spans="1:15" s="66" customFormat="1" ht="11.25" customHeight="1" x14ac:dyDescent="0.2">
      <c r="B281" s="77"/>
      <c r="C281" s="77"/>
      <c r="D281" s="77"/>
      <c r="E281" s="77"/>
      <c r="F281" s="77"/>
      <c r="G281" s="77"/>
      <c r="H281" s="70"/>
    </row>
    <row r="282" spans="1:15" s="66" customFormat="1" ht="11.25" customHeight="1" x14ac:dyDescent="0.2">
      <c r="A282" s="67" t="s">
        <v>331</v>
      </c>
      <c r="B282" s="77"/>
      <c r="C282" s="77"/>
      <c r="D282" s="77"/>
      <c r="E282" s="77"/>
      <c r="F282" s="77"/>
      <c r="G282" s="77"/>
      <c r="H282" s="70"/>
    </row>
    <row r="283" spans="1:15" s="66" customFormat="1" ht="11.25" customHeight="1" x14ac:dyDescent="0.2">
      <c r="A283" s="72" t="s">
        <v>332</v>
      </c>
      <c r="B283" s="81">
        <f>'[2]as of Oct-all banks'!B279</f>
        <v>96123114.644869998</v>
      </c>
      <c r="C283" s="81">
        <f>'[2]as of Oct-all banks'!C279</f>
        <v>93298692.390650004</v>
      </c>
      <c r="D283" s="81">
        <f>'[2]as of Oct-all banks'!D279</f>
        <v>0</v>
      </c>
      <c r="E283" s="74">
        <f>SUM(C283:D283)</f>
        <v>93298692.390650004</v>
      </c>
      <c r="F283" s="74">
        <f>B283-E283</f>
        <v>2824422.2542199939</v>
      </c>
      <c r="G283" s="74">
        <f>B283-C283</f>
        <v>2824422.2542199939</v>
      </c>
      <c r="H283" s="75">
        <f>E283/B283*100</f>
        <v>97.061661740097676</v>
      </c>
      <c r="K283" s="71">
        <f>B283-'[2]as of Oct-all banks'!C$42</f>
        <v>96123114.644869998</v>
      </c>
      <c r="L283" s="71">
        <f>C283-'[2]as of Oct-all banks'!D$42</f>
        <v>93298692.390650004</v>
      </c>
      <c r="M283" s="71">
        <f>D283-'[2]as of Oct-all banks'!E$42</f>
        <v>0</v>
      </c>
      <c r="N283" s="71">
        <f>E283-'[2]as of Oct-all banks'!F$42</f>
        <v>93298692.390650004</v>
      </c>
      <c r="O283" s="71">
        <f>F283-'[2]as of Oct-all banks'!G$42</f>
        <v>2824422.2542199939</v>
      </c>
    </row>
    <row r="284" spans="1:15" s="66" customFormat="1" ht="11.25" customHeight="1" x14ac:dyDescent="0.2">
      <c r="A284" s="96"/>
      <c r="B284" s="77"/>
      <c r="C284" s="77"/>
      <c r="D284" s="77"/>
      <c r="E284" s="77"/>
      <c r="F284" s="77"/>
      <c r="G284" s="77"/>
      <c r="H284" s="70"/>
    </row>
    <row r="285" spans="1:15" s="66" customFormat="1" ht="11.25" customHeight="1" x14ac:dyDescent="0.2">
      <c r="A285" s="72" t="s">
        <v>333</v>
      </c>
      <c r="B285" s="77">
        <f t="shared" ref="B285:G285" si="103">SUM(B286:B291)</f>
        <v>361723116.97131991</v>
      </c>
      <c r="C285" s="77">
        <f t="shared" si="103"/>
        <v>360368932.02532989</v>
      </c>
      <c r="D285" s="77">
        <f t="shared" si="103"/>
        <v>57854.165270000005</v>
      </c>
      <c r="E285" s="77">
        <f t="shared" si="103"/>
        <v>360426786.19059992</v>
      </c>
      <c r="F285" s="77">
        <f t="shared" si="103"/>
        <v>1296330.7807200458</v>
      </c>
      <c r="G285" s="77">
        <f t="shared" si="103"/>
        <v>1354184.9459900244</v>
      </c>
      <c r="H285" s="70">
        <f t="shared" ref="H285:H291" si="104">E285/B285*100</f>
        <v>99.641623462836975</v>
      </c>
    </row>
    <row r="286" spans="1:15" s="66" customFormat="1" ht="11.25" hidden="1" customHeight="1" x14ac:dyDescent="0.2">
      <c r="A286" s="93" t="s">
        <v>334</v>
      </c>
      <c r="B286" s="81">
        <f>'[2]as of Oct-all banks'!B281</f>
        <v>360246741.70939994</v>
      </c>
      <c r="C286" s="81">
        <f>'[2]as of Oct-all banks'!C281</f>
        <v>358949206.39042991</v>
      </c>
      <c r="D286" s="81">
        <f>'[2]as of Oct-all banks'!D281</f>
        <v>1238.71</v>
      </c>
      <c r="E286" s="81">
        <f t="shared" ref="E286:E291" si="105">SUM(C286:D286)</f>
        <v>358950445.10042989</v>
      </c>
      <c r="F286" s="81">
        <f t="shared" ref="F286:F291" si="106">B286-E286</f>
        <v>1296296.608970046</v>
      </c>
      <c r="G286" s="81">
        <f t="shared" ref="G286:G291" si="107">B286-C286</f>
        <v>1297535.3189700246</v>
      </c>
      <c r="H286" s="97">
        <f t="shared" si="104"/>
        <v>99.640164237761326</v>
      </c>
      <c r="K286" s="71">
        <f>B286-'[2]as of Oct-all banks'!C$43</f>
        <v>113305816.78017995</v>
      </c>
      <c r="L286" s="71">
        <f>C286-'[2]as of Oct-all banks'!D$43</f>
        <v>355900841.46221989</v>
      </c>
      <c r="M286" s="71">
        <f>D286-'[2]as of Oct-all banks'!E$43</f>
        <v>-249988051.14743</v>
      </c>
      <c r="N286" s="71">
        <f>E286-'[2]as of Oct-all banks'!F$43</f>
        <v>333751278.86786985</v>
      </c>
      <c r="O286" s="71">
        <f>F286-'[2]as of Oct-all banks'!G$43</f>
        <v>-26951234.55179996</v>
      </c>
    </row>
    <row r="287" spans="1:15" s="66" customFormat="1" ht="11.25" hidden="1" customHeight="1" x14ac:dyDescent="0.2">
      <c r="A287" s="98" t="s">
        <v>335</v>
      </c>
      <c r="B287" s="99"/>
      <c r="C287" s="99"/>
      <c r="D287" s="99"/>
      <c r="E287" s="99">
        <f t="shared" si="105"/>
        <v>0</v>
      </c>
      <c r="F287" s="99">
        <f t="shared" si="106"/>
        <v>0</v>
      </c>
      <c r="G287" s="99">
        <f t="shared" si="107"/>
        <v>0</v>
      </c>
      <c r="H287" s="100" t="e">
        <f t="shared" si="104"/>
        <v>#DIV/0!</v>
      </c>
    </row>
    <row r="288" spans="1:15" s="66" customFormat="1" ht="11.25" hidden="1" customHeight="1" x14ac:dyDescent="0.2">
      <c r="A288" s="98" t="s">
        <v>336</v>
      </c>
      <c r="B288" s="99"/>
      <c r="C288" s="99"/>
      <c r="D288" s="99"/>
      <c r="E288" s="99">
        <f t="shared" si="105"/>
        <v>0</v>
      </c>
      <c r="F288" s="99">
        <f t="shared" si="106"/>
        <v>0</v>
      </c>
      <c r="G288" s="99">
        <f t="shared" si="107"/>
        <v>0</v>
      </c>
      <c r="H288" s="101" t="e">
        <f t="shared" si="104"/>
        <v>#DIV/0!</v>
      </c>
    </row>
    <row r="289" spans="1:8" s="66" customFormat="1" ht="11.25" hidden="1" customHeight="1" x14ac:dyDescent="0.2">
      <c r="A289" s="98" t="s">
        <v>337</v>
      </c>
      <c r="B289" s="99"/>
      <c r="C289" s="99"/>
      <c r="D289" s="99"/>
      <c r="E289" s="99">
        <f t="shared" si="105"/>
        <v>0</v>
      </c>
      <c r="F289" s="99">
        <f t="shared" si="106"/>
        <v>0</v>
      </c>
      <c r="G289" s="99">
        <f t="shared" si="107"/>
        <v>0</v>
      </c>
      <c r="H289" s="101" t="e">
        <f t="shared" si="104"/>
        <v>#DIV/0!</v>
      </c>
    </row>
    <row r="290" spans="1:8" s="66" customFormat="1" ht="23.25" hidden="1" customHeight="1" x14ac:dyDescent="0.2">
      <c r="A290" s="102" t="s">
        <v>338</v>
      </c>
      <c r="B290" s="99"/>
      <c r="C290" s="99"/>
      <c r="D290" s="99"/>
      <c r="E290" s="99">
        <f t="shared" si="105"/>
        <v>0</v>
      </c>
      <c r="F290" s="99">
        <f t="shared" si="106"/>
        <v>0</v>
      </c>
      <c r="G290" s="99">
        <f t="shared" si="107"/>
        <v>0</v>
      </c>
      <c r="H290" s="101" t="e">
        <f t="shared" si="104"/>
        <v>#DIV/0!</v>
      </c>
    </row>
    <row r="291" spans="1:8" s="66" customFormat="1" ht="11.25" customHeight="1" x14ac:dyDescent="0.2">
      <c r="A291" s="72" t="s">
        <v>339</v>
      </c>
      <c r="B291" s="81">
        <f>'[2]as of Oct-all banks'!B283</f>
        <v>1476375.26192</v>
      </c>
      <c r="C291" s="81">
        <f>'[2]as of Oct-all banks'!C283</f>
        <v>1419725.6349000002</v>
      </c>
      <c r="D291" s="81">
        <f>'[2]as of Oct-all banks'!D283</f>
        <v>56615.455270000006</v>
      </c>
      <c r="E291" s="74">
        <f t="shared" si="105"/>
        <v>1476341.0901700002</v>
      </c>
      <c r="F291" s="74">
        <f t="shared" si="106"/>
        <v>34.17174999974668</v>
      </c>
      <c r="G291" s="74">
        <f t="shared" si="107"/>
        <v>56649.627019999782</v>
      </c>
      <c r="H291" s="75">
        <f t="shared" si="104"/>
        <v>99.997685429248165</v>
      </c>
    </row>
    <row r="292" spans="1:8" s="66" customFormat="1" ht="11.25" hidden="1" customHeight="1" x14ac:dyDescent="0.2">
      <c r="A292" s="90"/>
      <c r="B292" s="74"/>
      <c r="C292" s="74"/>
      <c r="D292" s="74"/>
      <c r="E292" s="74"/>
      <c r="F292" s="74"/>
      <c r="G292" s="74"/>
      <c r="H292" s="70"/>
    </row>
    <row r="293" spans="1:8" s="66" customFormat="1" ht="11.25" hidden="1" customHeight="1" x14ac:dyDescent="0.2">
      <c r="A293" s="72" t="s">
        <v>340</v>
      </c>
      <c r="B293" s="74"/>
      <c r="C293" s="74"/>
      <c r="D293" s="74"/>
      <c r="E293" s="74">
        <f>SUM(C293:D293)</f>
        <v>0</v>
      </c>
      <c r="F293" s="74">
        <f>B293-E293</f>
        <v>0</v>
      </c>
      <c r="G293" s="74">
        <f>B293-C293</f>
        <v>0</v>
      </c>
      <c r="H293" s="75" t="e">
        <f>E293/B293*100</f>
        <v>#DIV/0!</v>
      </c>
    </row>
    <row r="294" spans="1:8" s="66" customFormat="1" ht="11.25" hidden="1" customHeight="1" x14ac:dyDescent="0.2">
      <c r="A294" s="72"/>
      <c r="B294" s="74"/>
      <c r="C294" s="74"/>
      <c r="D294" s="74"/>
      <c r="E294" s="74"/>
      <c r="F294" s="74"/>
      <c r="G294" s="74"/>
      <c r="H294" s="70"/>
    </row>
    <row r="295" spans="1:8" s="66" customFormat="1" ht="23.25" hidden="1" customHeight="1" x14ac:dyDescent="0.2">
      <c r="A295" s="103" t="s">
        <v>341</v>
      </c>
      <c r="B295" s="74"/>
      <c r="C295" s="74"/>
      <c r="D295" s="74"/>
      <c r="E295" s="74">
        <f>SUM(C295:D295)</f>
        <v>0</v>
      </c>
      <c r="F295" s="74">
        <f>B295-E295</f>
        <v>0</v>
      </c>
      <c r="G295" s="74">
        <f>B295-C295</f>
        <v>0</v>
      </c>
      <c r="H295" s="75" t="e">
        <f>E295/B295*100</f>
        <v>#DIV/0!</v>
      </c>
    </row>
    <row r="296" spans="1:8" s="66" customFormat="1" ht="11.25" hidden="1" customHeight="1" x14ac:dyDescent="0.2">
      <c r="A296" s="72"/>
      <c r="B296" s="74"/>
      <c r="C296" s="74"/>
      <c r="D296" s="74"/>
      <c r="E296" s="74"/>
      <c r="F296" s="74"/>
      <c r="G296" s="74"/>
      <c r="H296" s="70"/>
    </row>
    <row r="297" spans="1:8" s="66" customFormat="1" ht="11.25" hidden="1" customHeight="1" x14ac:dyDescent="0.2">
      <c r="A297" s="72" t="s">
        <v>342</v>
      </c>
      <c r="B297" s="74"/>
      <c r="C297" s="74"/>
      <c r="D297" s="74"/>
      <c r="E297" s="74">
        <f>SUM(C297:D297)</f>
        <v>0</v>
      </c>
      <c r="F297" s="74">
        <f>B297-E297</f>
        <v>0</v>
      </c>
      <c r="G297" s="74">
        <f>B297-C297</f>
        <v>0</v>
      </c>
      <c r="H297" s="75" t="e">
        <f>E297/B297*100</f>
        <v>#DIV/0!</v>
      </c>
    </row>
    <row r="298" spans="1:8" s="66" customFormat="1" ht="11.25" hidden="1" customHeight="1" x14ac:dyDescent="0.2">
      <c r="A298" s="72"/>
      <c r="B298" s="74"/>
      <c r="C298" s="74"/>
      <c r="D298" s="74"/>
      <c r="E298" s="74"/>
      <c r="F298" s="74"/>
      <c r="G298" s="74"/>
      <c r="H298" s="70"/>
    </row>
    <row r="299" spans="1:8" s="66" customFormat="1" ht="12" hidden="1" x14ac:dyDescent="0.2">
      <c r="A299" s="103" t="s">
        <v>343</v>
      </c>
      <c r="B299" s="74"/>
      <c r="C299" s="74"/>
      <c r="D299" s="74"/>
      <c r="E299" s="74">
        <f>SUM(C299:D299)</f>
        <v>0</v>
      </c>
      <c r="F299" s="74">
        <f>B299-E299</f>
        <v>0</v>
      </c>
      <c r="G299" s="74">
        <f>B299-C299</f>
        <v>0</v>
      </c>
      <c r="H299" s="75" t="e">
        <f>E299/B299*100</f>
        <v>#DIV/0!</v>
      </c>
    </row>
    <row r="300" spans="1:8" s="66" customFormat="1" ht="11.25" hidden="1" customHeight="1" x14ac:dyDescent="0.2">
      <c r="A300" s="72"/>
      <c r="B300" s="74"/>
      <c r="C300" s="74"/>
      <c r="D300" s="74"/>
      <c r="E300" s="74"/>
      <c r="F300" s="74"/>
      <c r="G300" s="74"/>
      <c r="H300" s="70"/>
    </row>
    <row r="301" spans="1:8" s="66" customFormat="1" ht="11.25" hidden="1" customHeight="1" x14ac:dyDescent="0.2">
      <c r="A301" s="72" t="s">
        <v>344</v>
      </c>
      <c r="B301" s="74"/>
      <c r="C301" s="74"/>
      <c r="D301" s="74"/>
      <c r="E301" s="74">
        <f>SUM(C301:D301)</f>
        <v>0</v>
      </c>
      <c r="F301" s="74">
        <f>B301-E301</f>
        <v>0</v>
      </c>
      <c r="G301" s="74">
        <f>B301-C301</f>
        <v>0</v>
      </c>
      <c r="H301" s="75" t="e">
        <f>E301/B301*100</f>
        <v>#DIV/0!</v>
      </c>
    </row>
    <row r="302" spans="1:8" s="66" customFormat="1" ht="11.25" hidden="1" customHeight="1" x14ac:dyDescent="0.2">
      <c r="A302" s="72"/>
      <c r="B302" s="74"/>
      <c r="C302" s="74"/>
      <c r="D302" s="74"/>
      <c r="E302" s="74"/>
      <c r="F302" s="74"/>
      <c r="G302" s="74"/>
      <c r="H302" s="70"/>
    </row>
    <row r="303" spans="1:8" s="66" customFormat="1" ht="11.25" hidden="1" customHeight="1" x14ac:dyDescent="0.2">
      <c r="A303" s="72" t="s">
        <v>345</v>
      </c>
      <c r="B303" s="74"/>
      <c r="C303" s="74"/>
      <c r="D303" s="74"/>
      <c r="E303" s="74">
        <f>SUM(C303:D303)</f>
        <v>0</v>
      </c>
      <c r="F303" s="74">
        <f>B303-E303</f>
        <v>0</v>
      </c>
      <c r="G303" s="74">
        <f>B303-C303</f>
        <v>0</v>
      </c>
      <c r="H303" s="75" t="e">
        <f>E303/B303*100</f>
        <v>#DIV/0!</v>
      </c>
    </row>
    <row r="304" spans="1:8" s="66" customFormat="1" ht="11.25" hidden="1" customHeight="1" x14ac:dyDescent="0.2">
      <c r="A304" s="72"/>
      <c r="B304" s="74"/>
      <c r="C304" s="74"/>
      <c r="D304" s="74"/>
      <c r="E304" s="74"/>
      <c r="F304" s="74"/>
      <c r="G304" s="74"/>
      <c r="H304" s="75"/>
    </row>
    <row r="305" spans="1:8" s="66" customFormat="1" ht="11.25" hidden="1" customHeight="1" x14ac:dyDescent="0.2">
      <c r="A305" s="72" t="s">
        <v>346</v>
      </c>
      <c r="B305" s="74"/>
      <c r="C305" s="74"/>
      <c r="D305" s="74"/>
      <c r="E305" s="74">
        <f>SUM(C305:D305)</f>
        <v>0</v>
      </c>
      <c r="F305" s="74">
        <f>B305-E305</f>
        <v>0</v>
      </c>
      <c r="G305" s="74">
        <f>B305-C305</f>
        <v>0</v>
      </c>
      <c r="H305" s="75" t="e">
        <f>E305/B305*100</f>
        <v>#DIV/0!</v>
      </c>
    </row>
    <row r="306" spans="1:8" s="66" customFormat="1" ht="11.25" hidden="1" customHeight="1" x14ac:dyDescent="0.2">
      <c r="A306" s="72"/>
      <c r="B306" s="74"/>
      <c r="C306" s="74"/>
      <c r="D306" s="74"/>
      <c r="E306" s="74"/>
      <c r="F306" s="74"/>
      <c r="G306" s="74"/>
      <c r="H306" s="75"/>
    </row>
    <row r="307" spans="1:8" s="66" customFormat="1" ht="12" hidden="1" x14ac:dyDescent="0.2">
      <c r="A307" s="103" t="s">
        <v>347</v>
      </c>
      <c r="B307" s="74"/>
      <c r="C307" s="74"/>
      <c r="D307" s="74"/>
      <c r="E307" s="74">
        <f>SUM(C307:D307)</f>
        <v>0</v>
      </c>
      <c r="F307" s="74">
        <f>B307-E307</f>
        <v>0</v>
      </c>
      <c r="G307" s="74">
        <f>B307-C307</f>
        <v>0</v>
      </c>
      <c r="H307" s="75" t="e">
        <f>E307/B307*100</f>
        <v>#DIV/0!</v>
      </c>
    </row>
    <row r="308" spans="1:8" s="66" customFormat="1" ht="11.25" hidden="1" customHeight="1" x14ac:dyDescent="0.2">
      <c r="A308" s="72"/>
      <c r="B308" s="74"/>
      <c r="C308" s="74"/>
      <c r="D308" s="74"/>
      <c r="E308" s="74"/>
      <c r="F308" s="74"/>
      <c r="G308" s="74"/>
      <c r="H308" s="70"/>
    </row>
    <row r="309" spans="1:8" s="66" customFormat="1" ht="11.25" hidden="1" customHeight="1" x14ac:dyDescent="0.2">
      <c r="A309" s="72" t="s">
        <v>348</v>
      </c>
      <c r="B309" s="74"/>
      <c r="C309" s="74"/>
      <c r="D309" s="74"/>
      <c r="E309" s="74">
        <f>SUM(C309:D309)</f>
        <v>0</v>
      </c>
      <c r="F309" s="74">
        <f>B309-E309</f>
        <v>0</v>
      </c>
      <c r="G309" s="74">
        <f>B309-C309</f>
        <v>0</v>
      </c>
      <c r="H309" s="75" t="e">
        <f>E309/B309*100</f>
        <v>#DIV/0!</v>
      </c>
    </row>
    <row r="310" spans="1:8" s="66" customFormat="1" ht="12" hidden="1" x14ac:dyDescent="0.2">
      <c r="A310" s="72"/>
      <c r="B310" s="74"/>
      <c r="C310" s="74"/>
      <c r="D310" s="74"/>
      <c r="E310" s="74"/>
      <c r="F310" s="74"/>
      <c r="G310" s="74"/>
      <c r="H310" s="70"/>
    </row>
    <row r="311" spans="1:8" s="66" customFormat="1" ht="11.25" hidden="1" customHeight="1" x14ac:dyDescent="0.2">
      <c r="A311" s="72" t="s">
        <v>349</v>
      </c>
      <c r="B311" s="74"/>
      <c r="C311" s="74"/>
      <c r="D311" s="74"/>
      <c r="E311" s="74"/>
      <c r="F311" s="74"/>
      <c r="G311" s="74"/>
      <c r="H311" s="75"/>
    </row>
    <row r="312" spans="1:8" s="66" customFormat="1" ht="11.25" hidden="1" customHeight="1" x14ac:dyDescent="0.2">
      <c r="A312" s="72"/>
      <c r="B312" s="74"/>
      <c r="C312" s="74"/>
      <c r="D312" s="74"/>
      <c r="E312" s="74"/>
      <c r="F312" s="74"/>
      <c r="G312" s="74"/>
      <c r="H312" s="70"/>
    </row>
    <row r="313" spans="1:8" s="66" customFormat="1" ht="22.5" hidden="1" x14ac:dyDescent="0.2">
      <c r="A313" s="103" t="s">
        <v>350</v>
      </c>
      <c r="B313" s="74"/>
      <c r="C313" s="74"/>
      <c r="D313" s="74"/>
      <c r="E313" s="74">
        <f>SUM(C313:D313)</f>
        <v>0</v>
      </c>
      <c r="F313" s="74">
        <f>B313-E313</f>
        <v>0</v>
      </c>
      <c r="G313" s="74">
        <f>B313-C313</f>
        <v>0</v>
      </c>
      <c r="H313" s="75" t="e">
        <f>E313/B313*100</f>
        <v>#DIV/0!</v>
      </c>
    </row>
    <row r="314" spans="1:8" s="66" customFormat="1" ht="11.25" hidden="1" customHeight="1" x14ac:dyDescent="0.2">
      <c r="A314" s="72"/>
      <c r="B314" s="77"/>
      <c r="C314" s="77"/>
      <c r="D314" s="77"/>
      <c r="E314" s="77"/>
      <c r="F314" s="77"/>
      <c r="G314" s="77"/>
      <c r="H314" s="70"/>
    </row>
    <row r="315" spans="1:8" s="66" customFormat="1" ht="11.25" customHeight="1" x14ac:dyDescent="0.2">
      <c r="A315" s="72"/>
      <c r="B315" s="77"/>
      <c r="C315" s="77"/>
      <c r="D315" s="77"/>
      <c r="E315" s="77"/>
      <c r="F315" s="77"/>
      <c r="G315" s="77"/>
      <c r="H315" s="70"/>
    </row>
    <row r="316" spans="1:8" s="66" customFormat="1" ht="11.25" customHeight="1" x14ac:dyDescent="0.2">
      <c r="A316" s="67" t="s">
        <v>351</v>
      </c>
      <c r="B316" s="104">
        <f t="shared" ref="B316:G316" si="108">SUM(B293:B313)+B283+B285</f>
        <v>457846231.6161899</v>
      </c>
      <c r="C316" s="104">
        <f t="shared" si="108"/>
        <v>453667624.41597986</v>
      </c>
      <c r="D316" s="104">
        <f t="shared" si="108"/>
        <v>57854.165270000005</v>
      </c>
      <c r="E316" s="104">
        <f t="shared" si="108"/>
        <v>453725478.58124995</v>
      </c>
      <c r="F316" s="104">
        <f t="shared" si="108"/>
        <v>4120753.0349400397</v>
      </c>
      <c r="G316" s="104">
        <f t="shared" si="108"/>
        <v>4178607.2002100181</v>
      </c>
      <c r="H316" s="70">
        <f>E316/B316*100</f>
        <v>99.099970088124621</v>
      </c>
    </row>
    <row r="317" spans="1:8" s="66" customFormat="1" ht="11.25" hidden="1" customHeight="1" x14ac:dyDescent="0.2">
      <c r="A317" s="72"/>
      <c r="B317" s="77"/>
      <c r="C317" s="77"/>
      <c r="D317" s="77"/>
      <c r="E317" s="77"/>
      <c r="F317" s="77"/>
      <c r="G317" s="77"/>
      <c r="H317" s="70"/>
    </row>
    <row r="318" spans="1:8" s="66" customFormat="1" ht="11.25" hidden="1" customHeight="1" x14ac:dyDescent="0.2">
      <c r="A318" s="96" t="s">
        <v>352</v>
      </c>
      <c r="B318" s="78">
        <f t="shared" ref="B318:G318" si="109">+B316+B280</f>
        <v>1755395916.4045808</v>
      </c>
      <c r="C318" s="78">
        <f t="shared" si="109"/>
        <v>1587513995.1351097</v>
      </c>
      <c r="D318" s="78">
        <f t="shared" si="109"/>
        <v>23800340.492729995</v>
      </c>
      <c r="E318" s="78">
        <f t="shared" si="109"/>
        <v>1611314335.6278405</v>
      </c>
      <c r="F318" s="78">
        <f t="shared" si="109"/>
        <v>144081580.77674052</v>
      </c>
      <c r="G318" s="78">
        <f t="shared" si="109"/>
        <v>167881921.26947054</v>
      </c>
      <c r="H318" s="105">
        <f>E318/B318*100</f>
        <v>91.792074971220757</v>
      </c>
    </row>
    <row r="319" spans="1:8" s="66" customFormat="1" ht="11.25" hidden="1" customHeight="1" x14ac:dyDescent="0.2">
      <c r="A319" s="72"/>
      <c r="B319" s="77"/>
      <c r="C319" s="77"/>
      <c r="D319" s="77"/>
      <c r="E319" s="77"/>
      <c r="F319" s="77"/>
      <c r="G319" s="77"/>
      <c r="H319" s="70"/>
    </row>
    <row r="320" spans="1:8" s="66" customFormat="1" ht="11.25" hidden="1" customHeight="1" x14ac:dyDescent="0.2">
      <c r="A320" s="96" t="s">
        <v>353</v>
      </c>
      <c r="B320" s="77"/>
      <c r="C320" s="77"/>
      <c r="D320" s="77"/>
      <c r="E320" s="77"/>
      <c r="F320" s="77"/>
      <c r="G320" s="77"/>
      <c r="H320" s="70"/>
    </row>
    <row r="321" spans="1:17" s="66" customFormat="1" ht="11.25" hidden="1" customHeight="1" x14ac:dyDescent="0.2">
      <c r="A321" s="96" t="s">
        <v>354</v>
      </c>
      <c r="B321" s="77"/>
      <c r="C321" s="77"/>
      <c r="D321" s="77"/>
      <c r="E321" s="77"/>
      <c r="F321" s="77"/>
      <c r="G321" s="77"/>
      <c r="H321" s="70"/>
    </row>
    <row r="322" spans="1:17" s="66" customFormat="1" ht="11.25" hidden="1" customHeight="1" x14ac:dyDescent="0.2">
      <c r="A322" s="72" t="s">
        <v>355</v>
      </c>
      <c r="B322" s="74"/>
      <c r="C322" s="74"/>
      <c r="D322" s="74"/>
      <c r="E322" s="74">
        <f t="shared" ref="E322:E330" si="110">SUM(C322:D322)</f>
        <v>0</v>
      </c>
      <c r="F322" s="74">
        <f t="shared" ref="F322:F330" si="111">B322-E322</f>
        <v>0</v>
      </c>
      <c r="G322" s="74">
        <f t="shared" ref="G322:G330" si="112">B322-C322</f>
        <v>0</v>
      </c>
      <c r="H322" s="75" t="e">
        <f t="shared" ref="H322:H331" si="113">E322/B322*100</f>
        <v>#DIV/0!</v>
      </c>
      <c r="K322" s="66" t="b">
        <f>IF(E$322='[2]as of Oct-all banks'!F43,TRUE,FALSE)</f>
        <v>0</v>
      </c>
      <c r="L322" s="66" t="b">
        <f>IF(F$322='[2]as of Oct-all banks'!G43,TRUE,FALSE)</f>
        <v>0</v>
      </c>
      <c r="M322" s="66" t="b">
        <f>IF(G$322='[2]as of Oct-all banks'!H43,TRUE,FALSE)</f>
        <v>0</v>
      </c>
      <c r="N322" s="66" t="e">
        <f>IF(H$322='[2]as of Oct-all banks'!I43,TRUE,FALSE)</f>
        <v>#DIV/0!</v>
      </c>
      <c r="O322" s="66" t="b">
        <f>IF(I$322='[2]as of Oct-all banks'!J43,TRUE,FALSE)</f>
        <v>0</v>
      </c>
    </row>
    <row r="323" spans="1:17" s="66" customFormat="1" ht="11.25" hidden="1" customHeight="1" x14ac:dyDescent="0.2">
      <c r="A323" s="72" t="s">
        <v>356</v>
      </c>
      <c r="B323" s="77"/>
      <c r="C323" s="77"/>
      <c r="D323" s="77"/>
      <c r="E323" s="74">
        <f t="shared" si="110"/>
        <v>0</v>
      </c>
      <c r="F323" s="74">
        <f t="shared" si="111"/>
        <v>0</v>
      </c>
      <c r="G323" s="74">
        <f t="shared" si="112"/>
        <v>0</v>
      </c>
      <c r="H323" s="75" t="e">
        <f t="shared" si="113"/>
        <v>#DIV/0!</v>
      </c>
    </row>
    <row r="324" spans="1:17" s="66" customFormat="1" ht="11.25" hidden="1" customHeight="1" x14ac:dyDescent="0.2">
      <c r="A324" s="72" t="s">
        <v>357</v>
      </c>
      <c r="B324" s="74"/>
      <c r="C324" s="74"/>
      <c r="D324" s="74"/>
      <c r="E324" s="74">
        <f t="shared" si="110"/>
        <v>0</v>
      </c>
      <c r="F324" s="74">
        <f t="shared" si="111"/>
        <v>0</v>
      </c>
      <c r="G324" s="74">
        <f t="shared" si="112"/>
        <v>0</v>
      </c>
      <c r="H324" s="75" t="e">
        <f t="shared" si="113"/>
        <v>#DIV/0!</v>
      </c>
    </row>
    <row r="325" spans="1:17" s="66" customFormat="1" ht="11.25" hidden="1" customHeight="1" x14ac:dyDescent="0.2">
      <c r="A325" s="72" t="s">
        <v>358</v>
      </c>
      <c r="B325" s="74"/>
      <c r="C325" s="74"/>
      <c r="D325" s="74"/>
      <c r="E325" s="74">
        <f t="shared" si="110"/>
        <v>0</v>
      </c>
      <c r="F325" s="74">
        <f t="shared" si="111"/>
        <v>0</v>
      </c>
      <c r="G325" s="74">
        <f t="shared" si="112"/>
        <v>0</v>
      </c>
      <c r="H325" s="75" t="e">
        <f t="shared" si="113"/>
        <v>#DIV/0!</v>
      </c>
    </row>
    <row r="326" spans="1:17" s="66" customFormat="1" ht="11.25" hidden="1" customHeight="1" x14ac:dyDescent="0.2">
      <c r="A326" s="72" t="s">
        <v>359</v>
      </c>
      <c r="B326" s="74"/>
      <c r="C326" s="74"/>
      <c r="D326" s="74"/>
      <c r="E326" s="74">
        <f t="shared" si="110"/>
        <v>0</v>
      </c>
      <c r="F326" s="74">
        <f t="shared" si="111"/>
        <v>0</v>
      </c>
      <c r="G326" s="74">
        <f t="shared" si="112"/>
        <v>0</v>
      </c>
      <c r="H326" s="75" t="e">
        <f t="shared" si="113"/>
        <v>#DIV/0!</v>
      </c>
    </row>
    <row r="327" spans="1:17" s="66" customFormat="1" ht="11.25" hidden="1" customHeight="1" x14ac:dyDescent="0.2">
      <c r="A327" s="72" t="s">
        <v>360</v>
      </c>
      <c r="B327" s="74"/>
      <c r="C327" s="74"/>
      <c r="D327" s="74"/>
      <c r="E327" s="74">
        <f t="shared" si="110"/>
        <v>0</v>
      </c>
      <c r="F327" s="74">
        <f t="shared" si="111"/>
        <v>0</v>
      </c>
      <c r="G327" s="74">
        <f t="shared" si="112"/>
        <v>0</v>
      </c>
      <c r="H327" s="75" t="e">
        <f t="shared" si="113"/>
        <v>#DIV/0!</v>
      </c>
    </row>
    <row r="328" spans="1:17" s="66" customFormat="1" ht="11.25" hidden="1" customHeight="1" x14ac:dyDescent="0.2">
      <c r="A328" s="72" t="s">
        <v>361</v>
      </c>
      <c r="B328" s="74"/>
      <c r="C328" s="74"/>
      <c r="D328" s="74"/>
      <c r="E328" s="74">
        <f t="shared" si="110"/>
        <v>0</v>
      </c>
      <c r="F328" s="74">
        <f t="shared" si="111"/>
        <v>0</v>
      </c>
      <c r="G328" s="74">
        <f t="shared" si="112"/>
        <v>0</v>
      </c>
      <c r="H328" s="75" t="e">
        <f t="shared" si="113"/>
        <v>#DIV/0!</v>
      </c>
    </row>
    <row r="329" spans="1:17" s="66" customFormat="1" ht="11.25" hidden="1" customHeight="1" x14ac:dyDescent="0.2">
      <c r="A329" s="72" t="s">
        <v>362</v>
      </c>
      <c r="B329" s="74"/>
      <c r="C329" s="74"/>
      <c r="D329" s="74"/>
      <c r="E329" s="74">
        <f t="shared" si="110"/>
        <v>0</v>
      </c>
      <c r="F329" s="74">
        <f t="shared" si="111"/>
        <v>0</v>
      </c>
      <c r="G329" s="74">
        <f t="shared" si="112"/>
        <v>0</v>
      </c>
      <c r="H329" s="75" t="e">
        <f t="shared" si="113"/>
        <v>#DIV/0!</v>
      </c>
    </row>
    <row r="330" spans="1:17" s="66" customFormat="1" ht="12" hidden="1" x14ac:dyDescent="0.2">
      <c r="A330" s="72" t="s">
        <v>363</v>
      </c>
      <c r="B330" s="74"/>
      <c r="C330" s="74"/>
      <c r="D330" s="74"/>
      <c r="E330" s="78">
        <f t="shared" si="110"/>
        <v>0</v>
      </c>
      <c r="F330" s="78">
        <f t="shared" si="111"/>
        <v>0</v>
      </c>
      <c r="G330" s="78">
        <f t="shared" si="112"/>
        <v>0</v>
      </c>
      <c r="H330" s="105" t="e">
        <f t="shared" si="113"/>
        <v>#DIV/0!</v>
      </c>
    </row>
    <row r="331" spans="1:17" s="66" customFormat="1" ht="22.5" hidden="1" x14ac:dyDescent="0.2">
      <c r="A331" s="106" t="s">
        <v>364</v>
      </c>
      <c r="B331" s="78">
        <f t="shared" ref="B331:G331" si="114">SUM(B322:B330)</f>
        <v>0</v>
      </c>
      <c r="C331" s="78">
        <f t="shared" si="114"/>
        <v>0</v>
      </c>
      <c r="D331" s="78">
        <f t="shared" si="114"/>
        <v>0</v>
      </c>
      <c r="E331" s="78">
        <f t="shared" si="114"/>
        <v>0</v>
      </c>
      <c r="F331" s="78">
        <f t="shared" si="114"/>
        <v>0</v>
      </c>
      <c r="G331" s="78">
        <f t="shared" si="114"/>
        <v>0</v>
      </c>
      <c r="H331" s="105" t="e">
        <f t="shared" si="113"/>
        <v>#DIV/0!</v>
      </c>
    </row>
    <row r="332" spans="1:17" s="66" customFormat="1" ht="11.25" customHeight="1" x14ac:dyDescent="0.2">
      <c r="A332" s="72"/>
      <c r="B332" s="77"/>
      <c r="C332" s="77"/>
      <c r="D332" s="77"/>
      <c r="E332" s="77"/>
      <c r="F332" s="77"/>
      <c r="G332" s="77"/>
      <c r="H332" s="70"/>
    </row>
    <row r="333" spans="1:17" s="110" customFormat="1" ht="16.5" customHeight="1" thickBot="1" x14ac:dyDescent="0.25">
      <c r="A333" s="107" t="s">
        <v>365</v>
      </c>
      <c r="B333" s="108">
        <f t="shared" ref="B333:G333" si="115">+B331+B318</f>
        <v>1755395916.4045808</v>
      </c>
      <c r="C333" s="108">
        <f t="shared" si="115"/>
        <v>1587513995.1351097</v>
      </c>
      <c r="D333" s="108">
        <f t="shared" si="115"/>
        <v>23800340.492729995</v>
      </c>
      <c r="E333" s="108">
        <f t="shared" si="115"/>
        <v>1611314335.6278405</v>
      </c>
      <c r="F333" s="108">
        <f t="shared" si="115"/>
        <v>144081580.77674052</v>
      </c>
      <c r="G333" s="108">
        <f t="shared" si="115"/>
        <v>167881921.26947054</v>
      </c>
      <c r="H333" s="109">
        <f>E333/B333*100</f>
        <v>91.792074971220757</v>
      </c>
      <c r="K333" s="71">
        <f>B333-'[2]as of Oct-all banks'!C$45</f>
        <v>1755370484.4242709</v>
      </c>
      <c r="L333" s="71">
        <f>C333-'[2]as of Oct-all banks'!D$45</f>
        <v>1587513131.6563897</v>
      </c>
      <c r="M333" s="71">
        <f>D333-'[2]as of Oct-all banks'!E$45</f>
        <v>23774045.033699997</v>
      </c>
      <c r="N333" s="71">
        <f>E333-'[2]as of Oct-all banks'!F$45</f>
        <v>1611310430.9650204</v>
      </c>
      <c r="O333" s="71">
        <f>F333-'[2]as of Oct-all banks'!G$45</f>
        <v>144076812.63520053</v>
      </c>
    </row>
    <row r="334" spans="1:17" ht="12" thickTop="1" x14ac:dyDescent="0.2">
      <c r="K334" s="113">
        <v>1015114941</v>
      </c>
      <c r="L334" s="113">
        <v>940968626</v>
      </c>
      <c r="M334" s="113">
        <v>30771851</v>
      </c>
      <c r="N334" s="113">
        <v>971740477</v>
      </c>
      <c r="O334" s="113">
        <v>43374464</v>
      </c>
      <c r="P334" s="113">
        <v>74146315</v>
      </c>
      <c r="Q334" s="114">
        <v>0.96</v>
      </c>
    </row>
    <row r="335" spans="1:17" ht="23.25" customHeight="1" x14ac:dyDescent="0.2">
      <c r="A335" s="115" t="s">
        <v>366</v>
      </c>
      <c r="B335" s="115"/>
      <c r="C335" s="115"/>
      <c r="D335" s="115"/>
      <c r="E335" s="115"/>
      <c r="F335" s="115"/>
      <c r="G335" s="115"/>
      <c r="H335" s="115"/>
      <c r="K335" s="116">
        <f t="shared" ref="K335:P335" si="116">K334-B333</f>
        <v>-740280975.40458083</v>
      </c>
      <c r="L335" s="116">
        <f t="shared" si="116"/>
        <v>-646545369.13510966</v>
      </c>
      <c r="M335" s="116">
        <f t="shared" si="116"/>
        <v>6971510.5072700046</v>
      </c>
      <c r="N335" s="116">
        <f t="shared" si="116"/>
        <v>-639573858.62784052</v>
      </c>
      <c r="O335" s="116">
        <f t="shared" si="116"/>
        <v>-100707116.77674052</v>
      </c>
      <c r="P335" s="116">
        <f t="shared" si="116"/>
        <v>-93735606.269470543</v>
      </c>
      <c r="Q335" s="116"/>
    </row>
    <row r="336" spans="1:17" x14ac:dyDescent="0.2">
      <c r="A336" s="112" t="s">
        <v>367</v>
      </c>
    </row>
    <row r="337" spans="1:8" ht="23.25" customHeight="1" x14ac:dyDescent="0.2">
      <c r="A337" s="115" t="s">
        <v>368</v>
      </c>
      <c r="B337" s="115"/>
      <c r="C337" s="115"/>
      <c r="D337" s="115"/>
      <c r="E337" s="115"/>
      <c r="F337" s="115"/>
      <c r="G337" s="115"/>
      <c r="H337" s="115"/>
    </row>
    <row r="338" spans="1:8" x14ac:dyDescent="0.2">
      <c r="A338" s="112" t="s">
        <v>369</v>
      </c>
    </row>
    <row r="339" spans="1:8" x14ac:dyDescent="0.2">
      <c r="A339" s="112" t="s">
        <v>370</v>
      </c>
    </row>
    <row r="340" spans="1:8" x14ac:dyDescent="0.2">
      <c r="A340" s="112" t="s">
        <v>371</v>
      </c>
    </row>
    <row r="341" spans="1:8" x14ac:dyDescent="0.2">
      <c r="A341" s="112" t="s">
        <v>372</v>
      </c>
    </row>
    <row r="422" spans="11:15" x14ac:dyDescent="0.2">
      <c r="K422" s="111"/>
      <c r="L422" s="111"/>
      <c r="M422" s="111"/>
      <c r="N422" s="111"/>
      <c r="O422" s="111"/>
    </row>
    <row r="468" spans="11:15" x14ac:dyDescent="0.2">
      <c r="K468" s="111"/>
      <c r="L468" s="111"/>
      <c r="M468" s="111"/>
      <c r="N468" s="111"/>
      <c r="O468" s="111"/>
    </row>
    <row r="494" spans="11:15" x14ac:dyDescent="0.2">
      <c r="K494" s="111"/>
      <c r="L494" s="111"/>
      <c r="M494" s="111"/>
      <c r="N494" s="111"/>
      <c r="O494" s="111"/>
    </row>
    <row r="599" spans="11:15" x14ac:dyDescent="0.2">
      <c r="K599" s="111"/>
      <c r="L599" s="111"/>
      <c r="M599" s="111"/>
      <c r="N599" s="111"/>
      <c r="O599" s="111"/>
    </row>
    <row r="635" spans="11:15" x14ac:dyDescent="0.2">
      <c r="K635" s="111"/>
      <c r="L635" s="111"/>
      <c r="M635" s="111"/>
      <c r="N635" s="111"/>
      <c r="O635" s="111"/>
    </row>
    <row r="646" spans="11:15" x14ac:dyDescent="0.2">
      <c r="K646" s="111"/>
      <c r="L646" s="111"/>
      <c r="M646" s="111"/>
      <c r="N646" s="111"/>
      <c r="O646" s="111"/>
    </row>
    <row r="650" spans="11:15" x14ac:dyDescent="0.2">
      <c r="L650" s="117"/>
      <c r="M650" s="117"/>
    </row>
    <row r="651" spans="11:15" x14ac:dyDescent="0.2">
      <c r="L651" s="117"/>
      <c r="M651" s="117"/>
    </row>
    <row r="652" spans="11:15" x14ac:dyDescent="0.2">
      <c r="K652" s="118"/>
      <c r="L652" s="117"/>
      <c r="M652" s="117"/>
      <c r="N652" s="117"/>
    </row>
    <row r="653" spans="11:15" x14ac:dyDescent="0.2">
      <c r="L653" s="117"/>
      <c r="M653" s="117"/>
      <c r="N653" s="117"/>
    </row>
    <row r="654" spans="11:15" x14ac:dyDescent="0.2">
      <c r="L654" s="117"/>
      <c r="M654" s="117"/>
      <c r="N654" s="117"/>
    </row>
    <row r="655" spans="11:15" x14ac:dyDescent="0.2">
      <c r="L655" s="117"/>
      <c r="M655" s="117"/>
      <c r="N655" s="117"/>
    </row>
    <row r="656" spans="11:15" x14ac:dyDescent="0.2">
      <c r="L656" s="118"/>
      <c r="M656" s="118"/>
      <c r="N656" s="117"/>
    </row>
    <row r="657" spans="11:14" x14ac:dyDescent="0.2">
      <c r="L657" s="117"/>
      <c r="M657" s="117"/>
      <c r="N657" s="117"/>
    </row>
    <row r="658" spans="11:14" x14ac:dyDescent="0.2">
      <c r="L658" s="117"/>
      <c r="M658" s="117"/>
      <c r="N658" s="117"/>
    </row>
    <row r="659" spans="11:14" x14ac:dyDescent="0.2">
      <c r="L659" s="117"/>
      <c r="M659" s="117"/>
      <c r="N659" s="117"/>
    </row>
    <row r="660" spans="11:14" x14ac:dyDescent="0.2">
      <c r="N660" s="117"/>
    </row>
    <row r="661" spans="11:14" x14ac:dyDescent="0.2">
      <c r="L661" s="117"/>
      <c r="M661" s="117"/>
      <c r="N661" s="117"/>
    </row>
    <row r="662" spans="11:14" x14ac:dyDescent="0.2">
      <c r="K662" s="118"/>
      <c r="L662" s="117"/>
      <c r="M662" s="117"/>
      <c r="N662" s="117"/>
    </row>
    <row r="663" spans="11:14" x14ac:dyDescent="0.2">
      <c r="N663" s="117"/>
    </row>
    <row r="664" spans="11:14" x14ac:dyDescent="0.2">
      <c r="N664" s="117"/>
    </row>
    <row r="665" spans="11:14" x14ac:dyDescent="0.2">
      <c r="L665" s="117"/>
      <c r="M665" s="117"/>
      <c r="N665" s="117"/>
    </row>
    <row r="666" spans="11:14" x14ac:dyDescent="0.2">
      <c r="L666" s="117"/>
      <c r="M666" s="117"/>
      <c r="N666" s="117"/>
    </row>
    <row r="668" spans="11:14" x14ac:dyDescent="0.2">
      <c r="L668" s="117"/>
      <c r="M668" s="117"/>
      <c r="N668" s="117"/>
    </row>
    <row r="670" spans="11:14" x14ac:dyDescent="0.2">
      <c r="L670" s="117"/>
      <c r="M670" s="117"/>
      <c r="N670" s="117"/>
    </row>
    <row r="671" spans="11:14" x14ac:dyDescent="0.2">
      <c r="L671" s="117"/>
      <c r="M671" s="117"/>
      <c r="N671" s="117"/>
    </row>
    <row r="672" spans="11:14" x14ac:dyDescent="0.2">
      <c r="L672" s="117"/>
      <c r="M672" s="117"/>
      <c r="N672" s="117"/>
    </row>
    <row r="673" spans="11:15" x14ac:dyDescent="0.2">
      <c r="L673" s="117"/>
      <c r="M673" s="117"/>
      <c r="N673" s="117"/>
    </row>
    <row r="674" spans="11:15" x14ac:dyDescent="0.2">
      <c r="L674" s="117"/>
      <c r="M674" s="117"/>
      <c r="N674" s="117"/>
    </row>
    <row r="675" spans="11:15" x14ac:dyDescent="0.2">
      <c r="L675" s="117"/>
      <c r="M675" s="117"/>
      <c r="N675" s="117"/>
    </row>
    <row r="676" spans="11:15" x14ac:dyDescent="0.2">
      <c r="L676" s="117"/>
      <c r="M676" s="117"/>
      <c r="N676" s="117"/>
    </row>
    <row r="677" spans="11:15" x14ac:dyDescent="0.2">
      <c r="L677" s="117"/>
      <c r="M677" s="117"/>
      <c r="N677" s="117"/>
    </row>
    <row r="678" spans="11:15" x14ac:dyDescent="0.2">
      <c r="L678" s="117"/>
      <c r="M678" s="117"/>
      <c r="N678" s="117"/>
    </row>
    <row r="680" spans="11:15" x14ac:dyDescent="0.2">
      <c r="L680" s="117"/>
      <c r="M680" s="117"/>
      <c r="N680" s="117"/>
    </row>
    <row r="682" spans="11:15" x14ac:dyDescent="0.2">
      <c r="L682" s="117"/>
      <c r="M682" s="117"/>
      <c r="N682" s="117"/>
    </row>
    <row r="687" spans="11:15" x14ac:dyDescent="0.2">
      <c r="K687" s="111"/>
      <c r="L687" s="111"/>
      <c r="M687" s="111"/>
      <c r="N687" s="111"/>
      <c r="O687" s="111"/>
    </row>
    <row r="699" spans="11:15" x14ac:dyDescent="0.2">
      <c r="K699" s="111"/>
      <c r="O699" s="111"/>
    </row>
    <row r="923" spans="12:14" x14ac:dyDescent="0.2">
      <c r="L923" s="111"/>
      <c r="M923" s="111"/>
      <c r="N923" s="111"/>
    </row>
    <row r="952" spans="11:15" x14ac:dyDescent="0.2">
      <c r="K952" s="111"/>
      <c r="O952" s="111"/>
    </row>
    <row r="953" spans="11:15" x14ac:dyDescent="0.2">
      <c r="K953" s="112" t="s">
        <v>373</v>
      </c>
    </row>
    <row r="1070" spans="12:14" x14ac:dyDescent="0.2">
      <c r="L1070" s="119"/>
      <c r="M1070" s="119"/>
      <c r="N1070" s="119"/>
    </row>
    <row r="1072" spans="12:14" x14ac:dyDescent="0.2">
      <c r="L1072" s="119"/>
      <c r="M1072" s="119"/>
      <c r="N1072" s="119"/>
    </row>
    <row r="1074" spans="12:14" x14ac:dyDescent="0.2">
      <c r="L1074" s="111"/>
      <c r="M1074" s="111"/>
      <c r="N1074" s="111"/>
    </row>
    <row r="1092" spans="11:15" x14ac:dyDescent="0.2">
      <c r="K1092" s="119"/>
      <c r="O1092" s="119"/>
    </row>
    <row r="1094" spans="11:15" x14ac:dyDescent="0.2">
      <c r="K1094" s="119"/>
      <c r="O1094" s="119"/>
    </row>
    <row r="1095" spans="11:15" x14ac:dyDescent="0.2">
      <c r="K1095" s="119"/>
      <c r="O1095" s="119"/>
    </row>
    <row r="1096" spans="11:15" x14ac:dyDescent="0.2">
      <c r="K1096" s="119"/>
      <c r="O1096" s="119"/>
    </row>
    <row r="1098" spans="11:15" x14ac:dyDescent="0.2">
      <c r="K1098" s="111"/>
      <c r="O1098" s="111"/>
    </row>
    <row r="1137" spans="11:15" x14ac:dyDescent="0.2">
      <c r="L1137" s="111"/>
      <c r="M1137" s="111"/>
      <c r="N1137" s="111"/>
    </row>
    <row r="1149" spans="11:15" x14ac:dyDescent="0.2">
      <c r="K1149" s="111"/>
      <c r="O1149" s="111"/>
    </row>
    <row r="1403" spans="12:14" x14ac:dyDescent="0.2">
      <c r="L1403" s="111"/>
      <c r="M1403" s="111"/>
      <c r="N1403" s="111"/>
    </row>
    <row r="1404" spans="12:14" x14ac:dyDescent="0.2">
      <c r="L1404" s="111"/>
      <c r="M1404" s="111"/>
      <c r="N1404" s="111"/>
    </row>
    <row r="1415" spans="11:15" x14ac:dyDescent="0.2">
      <c r="K1415" s="120"/>
      <c r="L1415" s="120"/>
      <c r="M1415" s="120"/>
      <c r="N1415" s="120"/>
      <c r="O1415" s="120"/>
    </row>
    <row r="1416" spans="11:15" x14ac:dyDescent="0.2">
      <c r="K1416" s="120"/>
      <c r="L1416" s="120"/>
      <c r="M1416" s="120"/>
      <c r="N1416" s="120"/>
      <c r="O1416" s="120"/>
    </row>
    <row r="1417" spans="11:15" x14ac:dyDescent="0.2">
      <c r="K1417" s="118"/>
      <c r="L1417" s="118"/>
      <c r="M1417" s="118"/>
      <c r="N1417" s="118"/>
      <c r="O1417" s="118"/>
    </row>
    <row r="1418" spans="11:15" x14ac:dyDescent="0.2">
      <c r="K1418" s="118"/>
      <c r="L1418" s="118"/>
      <c r="M1418" s="118"/>
      <c r="N1418" s="118"/>
      <c r="O1418" s="118"/>
    </row>
    <row r="1419" spans="11:15" x14ac:dyDescent="0.2">
      <c r="K1419" s="118"/>
      <c r="L1419" s="118"/>
      <c r="M1419" s="118"/>
      <c r="N1419" s="118"/>
      <c r="O1419" s="118"/>
    </row>
    <row r="1420" spans="11:15" x14ac:dyDescent="0.2">
      <c r="K1420" s="118"/>
      <c r="L1420" s="118"/>
      <c r="M1420" s="118"/>
      <c r="N1420" s="118"/>
      <c r="O1420" s="118"/>
    </row>
    <row r="1421" spans="11:15" x14ac:dyDescent="0.2">
      <c r="K1421" s="118"/>
      <c r="L1421" s="118"/>
      <c r="M1421" s="118"/>
      <c r="N1421" s="118"/>
      <c r="O1421" s="118"/>
    </row>
    <row r="1422" spans="11:15" x14ac:dyDescent="0.2">
      <c r="K1422" s="118"/>
      <c r="L1422" s="118"/>
      <c r="M1422" s="118"/>
      <c r="N1422" s="118"/>
      <c r="O1422" s="118"/>
    </row>
    <row r="1423" spans="11:15" x14ac:dyDescent="0.2">
      <c r="K1423" s="118"/>
      <c r="L1423" s="118"/>
      <c r="M1423" s="118"/>
      <c r="N1423" s="118"/>
      <c r="O1423" s="118"/>
    </row>
    <row r="1424" spans="11:15" x14ac:dyDescent="0.2">
      <c r="K1424" s="121"/>
      <c r="L1424" s="121"/>
      <c r="M1424" s="121"/>
      <c r="N1424" s="121"/>
      <c r="O1424" s="121"/>
    </row>
    <row r="1425" spans="11:15" x14ac:dyDescent="0.2">
      <c r="K1425" s="121"/>
      <c r="L1425" s="121"/>
      <c r="M1425" s="121"/>
      <c r="N1425" s="121"/>
      <c r="O1425" s="121"/>
    </row>
    <row r="1426" spans="11:15" x14ac:dyDescent="0.2">
      <c r="K1426" s="121"/>
      <c r="L1426" s="121"/>
      <c r="M1426" s="121"/>
      <c r="N1426" s="121"/>
      <c r="O1426" s="121"/>
    </row>
    <row r="1427" spans="11:15" x14ac:dyDescent="0.2">
      <c r="K1427" s="121"/>
      <c r="L1427" s="121"/>
      <c r="M1427" s="121"/>
      <c r="N1427" s="121"/>
      <c r="O1427" s="121"/>
    </row>
    <row r="1428" spans="11:15" x14ac:dyDescent="0.2">
      <c r="K1428" s="121"/>
      <c r="L1428" s="121"/>
      <c r="M1428" s="121"/>
      <c r="N1428" s="121"/>
      <c r="O1428" s="121"/>
    </row>
    <row r="1429" spans="11:15" x14ac:dyDescent="0.2">
      <c r="K1429" s="121"/>
      <c r="L1429" s="121"/>
      <c r="M1429" s="121"/>
      <c r="N1429" s="121"/>
      <c r="O1429" s="121"/>
    </row>
    <row r="1430" spans="11:15" x14ac:dyDescent="0.2">
      <c r="K1430" s="121"/>
      <c r="L1430" s="121"/>
      <c r="M1430" s="121"/>
      <c r="N1430" s="121"/>
      <c r="O1430" s="121"/>
    </row>
    <row r="1431" spans="11:15" x14ac:dyDescent="0.2">
      <c r="K1431" s="121"/>
      <c r="L1431" s="121"/>
      <c r="M1431" s="121"/>
      <c r="N1431" s="121"/>
      <c r="O1431" s="121"/>
    </row>
    <row r="1432" spans="11:15" x14ac:dyDescent="0.2">
      <c r="K1432" s="121"/>
      <c r="L1432" s="121"/>
      <c r="M1432" s="121"/>
      <c r="N1432" s="121"/>
      <c r="O1432" s="121"/>
    </row>
    <row r="1433" spans="11:15" x14ac:dyDescent="0.2">
      <c r="K1433" s="121"/>
      <c r="L1433" s="121"/>
      <c r="M1433" s="121"/>
      <c r="N1433" s="121"/>
      <c r="O1433" s="121"/>
    </row>
    <row r="1434" spans="11:15" x14ac:dyDescent="0.2">
      <c r="K1434" s="121"/>
      <c r="L1434" s="121"/>
      <c r="M1434" s="121"/>
      <c r="N1434" s="121"/>
      <c r="O1434" s="121"/>
    </row>
    <row r="1435" spans="11:15" x14ac:dyDescent="0.2">
      <c r="K1435" s="121"/>
      <c r="L1435" s="121"/>
      <c r="M1435" s="121"/>
      <c r="N1435" s="121"/>
      <c r="O1435" s="121"/>
    </row>
    <row r="1436" spans="11:15" x14ac:dyDescent="0.2">
      <c r="K1436" s="121"/>
      <c r="L1436" s="121"/>
      <c r="M1436" s="121"/>
      <c r="N1436" s="121"/>
      <c r="O1436" s="121"/>
    </row>
    <row r="1437" spans="11:15" x14ac:dyDescent="0.2">
      <c r="K1437" s="121"/>
      <c r="L1437" s="121"/>
      <c r="M1437" s="121"/>
      <c r="N1437" s="121"/>
      <c r="O1437" s="121"/>
    </row>
    <row r="1438" spans="11:15" x14ac:dyDescent="0.2">
      <c r="K1438" s="118"/>
      <c r="L1438" s="118"/>
      <c r="M1438" s="118"/>
      <c r="N1438" s="118"/>
      <c r="O1438" s="118"/>
    </row>
    <row r="1439" spans="11:15" x14ac:dyDescent="0.2">
      <c r="K1439" s="118"/>
      <c r="L1439" s="118"/>
      <c r="M1439" s="118"/>
      <c r="N1439" s="118"/>
      <c r="O1439" s="118"/>
    </row>
    <row r="1440" spans="11:15" x14ac:dyDescent="0.2">
      <c r="K1440" s="118"/>
      <c r="L1440" s="118"/>
      <c r="M1440" s="118"/>
      <c r="N1440" s="118"/>
      <c r="O1440" s="118"/>
    </row>
    <row r="1441" spans="11:15" x14ac:dyDescent="0.2">
      <c r="K1441" s="118"/>
      <c r="L1441" s="118"/>
      <c r="M1441" s="118"/>
      <c r="N1441" s="118"/>
      <c r="O1441" s="118"/>
    </row>
    <row r="1442" spans="11:15" x14ac:dyDescent="0.2">
      <c r="K1442" s="118"/>
      <c r="L1442" s="118"/>
      <c r="M1442" s="121"/>
      <c r="N1442" s="121"/>
      <c r="O1442" s="121"/>
    </row>
    <row r="1443" spans="11:15" x14ac:dyDescent="0.2">
      <c r="K1443" s="118"/>
      <c r="L1443" s="118"/>
      <c r="M1443" s="121"/>
      <c r="N1443" s="121"/>
      <c r="O1443" s="121"/>
    </row>
    <row r="1444" spans="11:15" x14ac:dyDescent="0.2">
      <c r="K1444" s="118"/>
      <c r="L1444" s="118"/>
      <c r="M1444" s="121"/>
      <c r="N1444" s="121"/>
      <c r="O1444" s="121"/>
    </row>
    <row r="1445" spans="11:15" x14ac:dyDescent="0.2">
      <c r="K1445" s="118"/>
      <c r="L1445" s="118"/>
      <c r="M1445" s="122"/>
      <c r="N1445" s="121"/>
      <c r="O1445" s="121"/>
    </row>
    <row r="1446" spans="11:15" x14ac:dyDescent="0.2">
      <c r="K1446" s="118"/>
      <c r="L1446" s="118"/>
      <c r="M1446" s="121"/>
      <c r="N1446" s="121"/>
      <c r="O1446" s="121"/>
    </row>
    <row r="1447" spans="11:15" x14ac:dyDescent="0.2">
      <c r="K1447" s="118"/>
      <c r="L1447" s="118"/>
      <c r="M1447" s="118"/>
      <c r="N1447" s="118"/>
      <c r="O1447" s="118"/>
    </row>
    <row r="1448" spans="11:15" x14ac:dyDescent="0.2">
      <c r="K1448" s="118"/>
      <c r="L1448" s="118"/>
      <c r="M1448" s="121"/>
      <c r="N1448" s="121"/>
      <c r="O1448" s="121"/>
    </row>
    <row r="1449" spans="11:15" x14ac:dyDescent="0.2">
      <c r="K1449" s="118"/>
      <c r="L1449" s="118"/>
      <c r="M1449" s="121"/>
      <c r="N1449" s="121"/>
      <c r="O1449" s="121"/>
    </row>
    <row r="1450" spans="11:15" x14ac:dyDescent="0.2">
      <c r="K1450" s="118"/>
      <c r="L1450" s="118"/>
      <c r="M1450" s="118"/>
      <c r="N1450" s="118"/>
      <c r="O1450" s="118"/>
    </row>
    <row r="1451" spans="11:15" x14ac:dyDescent="0.2">
      <c r="K1451" s="118"/>
      <c r="L1451" s="118"/>
      <c r="M1451" s="118"/>
      <c r="N1451" s="118"/>
      <c r="O1451" s="118"/>
    </row>
    <row r="1452" spans="11:15" x14ac:dyDescent="0.2">
      <c r="K1452" s="118"/>
      <c r="L1452" s="118"/>
      <c r="M1452" s="118"/>
      <c r="N1452" s="118"/>
      <c r="O1452" s="118"/>
    </row>
    <row r="1453" spans="11:15" x14ac:dyDescent="0.2">
      <c r="K1453" s="123"/>
      <c r="L1453" s="123"/>
      <c r="M1453" s="123"/>
      <c r="N1453" s="118"/>
      <c r="O1453" s="118"/>
    </row>
    <row r="1454" spans="11:15" x14ac:dyDescent="0.2">
      <c r="K1454" s="123"/>
      <c r="L1454" s="123"/>
      <c r="M1454" s="123"/>
      <c r="N1454" s="118"/>
      <c r="O1454" s="118"/>
    </row>
    <row r="1455" spans="11:15" x14ac:dyDescent="0.2">
      <c r="K1455" s="118"/>
      <c r="L1455" s="118"/>
      <c r="M1455" s="118"/>
      <c r="N1455" s="118"/>
      <c r="O1455" s="118"/>
    </row>
    <row r="1456" spans="11:15" x14ac:dyDescent="0.2">
      <c r="K1456" s="118"/>
      <c r="L1456" s="118"/>
      <c r="M1456" s="118"/>
      <c r="N1456" s="118"/>
      <c r="O1456" s="118"/>
    </row>
    <row r="1457" spans="11:15" x14ac:dyDescent="0.2">
      <c r="K1457" s="118"/>
      <c r="L1457" s="118"/>
      <c r="M1457" s="118"/>
      <c r="N1457" s="118"/>
      <c r="O1457" s="118"/>
    </row>
    <row r="1458" spans="11:15" x14ac:dyDescent="0.2">
      <c r="K1458" s="118"/>
      <c r="L1458" s="118"/>
      <c r="M1458" s="118"/>
      <c r="N1458" s="118"/>
      <c r="O1458" s="118"/>
    </row>
    <row r="1459" spans="11:15" x14ac:dyDescent="0.2">
      <c r="K1459" s="118"/>
      <c r="L1459" s="118"/>
      <c r="M1459" s="118"/>
      <c r="N1459" s="118"/>
      <c r="O1459" s="118"/>
    </row>
    <row r="1460" spans="11:15" x14ac:dyDescent="0.2">
      <c r="K1460" s="118"/>
      <c r="L1460" s="118"/>
      <c r="M1460" s="118"/>
      <c r="N1460" s="118"/>
      <c r="O1460" s="118"/>
    </row>
    <row r="1461" spans="11:15" x14ac:dyDescent="0.2">
      <c r="K1461" s="118"/>
      <c r="L1461" s="118"/>
      <c r="M1461" s="118"/>
      <c r="N1461" s="118"/>
      <c r="O1461" s="118"/>
    </row>
    <row r="1462" spans="11:15" x14ac:dyDescent="0.2">
      <c r="K1462" s="118"/>
      <c r="L1462" s="118"/>
      <c r="M1462" s="118"/>
      <c r="N1462" s="118"/>
      <c r="O1462" s="118"/>
    </row>
    <row r="1463" spans="11:15" x14ac:dyDescent="0.2">
      <c r="K1463" s="118"/>
      <c r="L1463" s="118"/>
      <c r="M1463" s="118"/>
      <c r="N1463" s="118"/>
      <c r="O1463" s="118"/>
    </row>
    <row r="1464" spans="11:15" x14ac:dyDescent="0.2">
      <c r="K1464" s="118"/>
      <c r="L1464" s="118"/>
      <c r="M1464" s="118"/>
      <c r="N1464" s="118"/>
      <c r="O1464" s="118"/>
    </row>
    <row r="1465" spans="11:15" x14ac:dyDescent="0.2">
      <c r="K1465" s="118"/>
      <c r="L1465" s="118"/>
      <c r="M1465" s="118"/>
      <c r="N1465" s="118"/>
      <c r="O1465" s="118"/>
    </row>
    <row r="1466" spans="11:15" x14ac:dyDescent="0.2">
      <c r="K1466" s="118"/>
      <c r="L1466" s="118"/>
      <c r="M1466" s="118"/>
      <c r="N1466" s="118"/>
      <c r="O1466" s="118"/>
    </row>
    <row r="1467" spans="11:15" x14ac:dyDescent="0.2">
      <c r="K1467" s="118"/>
      <c r="L1467" s="118"/>
      <c r="M1467" s="118"/>
      <c r="N1467" s="118"/>
      <c r="O1467" s="118"/>
    </row>
    <row r="1468" spans="11:15" x14ac:dyDescent="0.2">
      <c r="K1468" s="118"/>
      <c r="L1468" s="118"/>
      <c r="M1468" s="118"/>
      <c r="N1468" s="118"/>
      <c r="O1468" s="118"/>
    </row>
    <row r="1469" spans="11:15" x14ac:dyDescent="0.2">
      <c r="K1469" s="118"/>
      <c r="L1469" s="118"/>
      <c r="M1469" s="118"/>
      <c r="N1469" s="118"/>
      <c r="O1469" s="118"/>
    </row>
    <row r="1470" spans="11:15" x14ac:dyDescent="0.2">
      <c r="K1470" s="118"/>
      <c r="L1470" s="118"/>
      <c r="M1470" s="118"/>
      <c r="N1470" s="118"/>
      <c r="O1470" s="118"/>
    </row>
    <row r="1471" spans="11:15" x14ac:dyDescent="0.2">
      <c r="K1471" s="118"/>
      <c r="L1471" s="118"/>
      <c r="M1471" s="118"/>
      <c r="N1471" s="118"/>
      <c r="O1471" s="118"/>
    </row>
    <row r="1472" spans="11:15" x14ac:dyDescent="0.2">
      <c r="K1472" s="118"/>
      <c r="L1472" s="118"/>
      <c r="M1472" s="118"/>
      <c r="N1472" s="118"/>
      <c r="O1472" s="118"/>
    </row>
    <row r="1473" spans="11:15" x14ac:dyDescent="0.2">
      <c r="K1473" s="118"/>
      <c r="L1473" s="118"/>
      <c r="M1473" s="118"/>
      <c r="N1473" s="118"/>
      <c r="O1473" s="118"/>
    </row>
    <row r="1474" spans="11:15" x14ac:dyDescent="0.2">
      <c r="K1474" s="118"/>
      <c r="L1474" s="118"/>
      <c r="M1474" s="118"/>
      <c r="N1474" s="118"/>
      <c r="O1474" s="118"/>
    </row>
    <row r="1475" spans="11:15" x14ac:dyDescent="0.2">
      <c r="K1475" s="118"/>
      <c r="L1475" s="118"/>
      <c r="M1475" s="118"/>
      <c r="N1475" s="118"/>
      <c r="O1475" s="118"/>
    </row>
    <row r="1476" spans="11:15" x14ac:dyDescent="0.2">
      <c r="K1476" s="118"/>
      <c r="L1476" s="118"/>
      <c r="M1476" s="118"/>
      <c r="N1476" s="118"/>
      <c r="O1476" s="118"/>
    </row>
    <row r="1477" spans="11:15" x14ac:dyDescent="0.2">
      <c r="K1477" s="118"/>
      <c r="L1477" s="118"/>
      <c r="M1477" s="118"/>
      <c r="N1477" s="118"/>
      <c r="O1477" s="118"/>
    </row>
    <row r="1523" spans="11:15" x14ac:dyDescent="0.2">
      <c r="L1523" s="39"/>
    </row>
    <row r="1524" spans="11:15" x14ac:dyDescent="0.2">
      <c r="L1524" s="39"/>
    </row>
    <row r="1525" spans="11:15" x14ac:dyDescent="0.2">
      <c r="L1525" s="39"/>
    </row>
    <row r="1526" spans="11:15" ht="12.75" x14ac:dyDescent="0.2">
      <c r="K1526" s="124"/>
      <c r="L1526" s="125"/>
      <c r="M1526" s="126"/>
      <c r="N1526" s="126"/>
      <c r="O1526" s="126"/>
    </row>
    <row r="1527" spans="11:15" ht="12.75" x14ac:dyDescent="0.2">
      <c r="K1527" s="124"/>
      <c r="L1527" s="125"/>
      <c r="M1527" s="126"/>
      <c r="N1527" s="126"/>
      <c r="O1527" s="126"/>
    </row>
    <row r="1528" spans="11:15" ht="12.75" x14ac:dyDescent="0.2">
      <c r="K1528" s="124"/>
      <c r="L1528" s="125"/>
      <c r="M1528" s="126"/>
      <c r="N1528" s="126"/>
      <c r="O1528" s="126"/>
    </row>
    <row r="1529" spans="11:15" ht="12.75" x14ac:dyDescent="0.2">
      <c r="K1529" s="124"/>
      <c r="L1529" s="125"/>
      <c r="M1529" s="126"/>
      <c r="N1529" s="126"/>
      <c r="O1529" s="126"/>
    </row>
    <row r="1530" spans="11:15" ht="12.75" x14ac:dyDescent="0.2">
      <c r="K1530" s="124"/>
      <c r="L1530" s="125"/>
      <c r="M1530" s="126"/>
      <c r="N1530" s="126"/>
      <c r="O1530" s="126"/>
    </row>
    <row r="1531" spans="11:15" ht="12.75" x14ac:dyDescent="0.2">
      <c r="K1531" s="124"/>
      <c r="L1531" s="125"/>
      <c r="M1531" s="126"/>
      <c r="N1531" s="126"/>
      <c r="O1531" s="126"/>
    </row>
    <row r="1532" spans="11:15" ht="12.75" x14ac:dyDescent="0.2">
      <c r="K1532" s="124"/>
      <c r="L1532" s="127"/>
      <c r="M1532" s="127"/>
      <c r="N1532" s="126"/>
      <c r="O1532" s="126"/>
    </row>
    <row r="1533" spans="11:15" ht="12.75" x14ac:dyDescent="0.2">
      <c r="K1533" s="124"/>
      <c r="L1533" s="127"/>
      <c r="M1533" s="127"/>
      <c r="N1533" s="127"/>
      <c r="O1533" s="126"/>
    </row>
    <row r="1534" spans="11:15" ht="12.75" x14ac:dyDescent="0.2">
      <c r="K1534" s="124"/>
      <c r="L1534" s="127"/>
      <c r="M1534" s="127"/>
      <c r="N1534" s="127"/>
      <c r="O1534" s="126"/>
    </row>
    <row r="1535" spans="11:15" ht="12.75" x14ac:dyDescent="0.2">
      <c r="K1535" s="124"/>
      <c r="L1535" s="125"/>
      <c r="M1535" s="127"/>
      <c r="N1535" s="127"/>
      <c r="O1535" s="127"/>
    </row>
    <row r="1536" spans="11:15" ht="12.75" x14ac:dyDescent="0.2">
      <c r="K1536" s="124"/>
      <c r="L1536" s="127"/>
      <c r="M1536" s="127"/>
      <c r="N1536" s="126"/>
      <c r="O1536" s="126"/>
    </row>
    <row r="1537" spans="11:15" ht="12.75" x14ac:dyDescent="0.2">
      <c r="K1537" s="124"/>
      <c r="L1537" s="125"/>
      <c r="M1537" s="126"/>
      <c r="N1537" s="126"/>
      <c r="O1537" s="126"/>
    </row>
    <row r="1538" spans="11:15" ht="12.75" x14ac:dyDescent="0.2">
      <c r="K1538" s="124"/>
      <c r="L1538" s="125"/>
      <c r="M1538" s="127"/>
      <c r="N1538" s="127"/>
      <c r="O1538" s="127"/>
    </row>
    <row r="1539" spans="11:15" ht="12.75" x14ac:dyDescent="0.2">
      <c r="K1539" s="124"/>
      <c r="L1539" s="125"/>
      <c r="M1539" s="127"/>
      <c r="N1539" s="126"/>
      <c r="O1539" s="126"/>
    </row>
    <row r="1540" spans="11:15" ht="12.75" x14ac:dyDescent="0.2">
      <c r="K1540" s="124"/>
      <c r="L1540" s="125"/>
      <c r="M1540" s="127"/>
      <c r="N1540" s="126"/>
      <c r="O1540" s="126"/>
    </row>
    <row r="1541" spans="11:15" ht="12.75" x14ac:dyDescent="0.2">
      <c r="K1541" s="124"/>
      <c r="L1541" s="125"/>
      <c r="M1541" s="127"/>
      <c r="N1541" s="126"/>
      <c r="O1541" s="126"/>
    </row>
    <row r="1542" spans="11:15" ht="12.75" x14ac:dyDescent="0.2">
      <c r="K1542" s="124"/>
      <c r="L1542" s="127"/>
      <c r="M1542" s="127"/>
      <c r="N1542" s="126"/>
      <c r="O1542" s="126"/>
    </row>
    <row r="1543" spans="11:15" ht="12.75" x14ac:dyDescent="0.2">
      <c r="K1543" s="124"/>
      <c r="L1543" s="125"/>
      <c r="M1543" s="126"/>
      <c r="N1543" s="126"/>
      <c r="O1543" s="126"/>
    </row>
    <row r="1544" spans="11:15" ht="12.75" x14ac:dyDescent="0.2">
      <c r="K1544" s="124"/>
      <c r="L1544" s="127"/>
      <c r="M1544" s="126"/>
      <c r="N1544" s="127"/>
      <c r="O1544" s="126"/>
    </row>
    <row r="1545" spans="11:15" ht="12.75" x14ac:dyDescent="0.2">
      <c r="K1545" s="124"/>
      <c r="L1545" s="127"/>
      <c r="M1545" s="126"/>
      <c r="N1545" s="127"/>
      <c r="O1545" s="126"/>
    </row>
    <row r="1546" spans="11:15" ht="12.75" x14ac:dyDescent="0.2">
      <c r="K1546" s="124"/>
      <c r="L1546" s="127"/>
      <c r="M1546" s="127"/>
      <c r="N1546" s="126"/>
      <c r="O1546" s="126"/>
    </row>
    <row r="1547" spans="11:15" ht="12.75" x14ac:dyDescent="0.2">
      <c r="K1547" s="124"/>
      <c r="L1547" s="125"/>
      <c r="M1547" s="126"/>
      <c r="N1547" s="126"/>
      <c r="O1547" s="126"/>
    </row>
    <row r="1548" spans="11:15" ht="12.75" x14ac:dyDescent="0.2">
      <c r="K1548" s="124"/>
      <c r="L1548" s="127"/>
      <c r="M1548" s="127"/>
      <c r="N1548" s="126"/>
      <c r="O1548" s="126"/>
    </row>
    <row r="1549" spans="11:15" ht="12.75" x14ac:dyDescent="0.2">
      <c r="K1549" s="124"/>
      <c r="L1549" s="127"/>
      <c r="M1549" s="127"/>
      <c r="N1549" s="126"/>
      <c r="O1549" s="126"/>
    </row>
    <row r="1550" spans="11:15" ht="12.75" x14ac:dyDescent="0.2">
      <c r="K1550" s="124"/>
      <c r="L1550" s="127"/>
      <c r="M1550" s="127"/>
      <c r="N1550" s="126"/>
      <c r="O1550" s="126"/>
    </row>
    <row r="1551" spans="11:15" ht="12.75" x14ac:dyDescent="0.2">
      <c r="K1551" s="124"/>
      <c r="L1551" s="127"/>
      <c r="M1551" s="127"/>
      <c r="N1551" s="126"/>
      <c r="O1551" s="126"/>
    </row>
    <row r="1552" spans="11:15" ht="12.75" x14ac:dyDescent="0.2">
      <c r="K1552" s="124"/>
      <c r="L1552" s="127"/>
      <c r="M1552" s="127"/>
      <c r="N1552" s="126"/>
      <c r="O1552" s="126"/>
    </row>
    <row r="1553" spans="11:15" ht="12.75" x14ac:dyDescent="0.2">
      <c r="K1553" s="124"/>
      <c r="L1553" s="127"/>
      <c r="M1553" s="127"/>
      <c r="N1553" s="126"/>
      <c r="O1553" s="126"/>
    </row>
    <row r="1554" spans="11:15" ht="12.75" x14ac:dyDescent="0.2">
      <c r="K1554" s="124"/>
      <c r="L1554" s="127"/>
      <c r="M1554" s="127"/>
      <c r="N1554" s="126"/>
      <c r="O1554" s="126"/>
    </row>
    <row r="1555" spans="11:15" ht="12.75" x14ac:dyDescent="0.2">
      <c r="K1555" s="124"/>
      <c r="L1555" s="127"/>
      <c r="M1555" s="127"/>
      <c r="N1555" s="126"/>
      <c r="O1555" s="126"/>
    </row>
    <row r="1556" spans="11:15" ht="12.75" x14ac:dyDescent="0.2">
      <c r="K1556" s="124"/>
      <c r="L1556" s="127"/>
      <c r="M1556" s="127"/>
      <c r="N1556" s="126"/>
      <c r="O1556" s="126"/>
    </row>
    <row r="1557" spans="11:15" ht="12.75" x14ac:dyDescent="0.2">
      <c r="K1557" s="124"/>
      <c r="L1557" s="127"/>
      <c r="M1557" s="127"/>
      <c r="N1557" s="126"/>
      <c r="O1557" s="126"/>
    </row>
    <row r="1558" spans="11:15" ht="12.75" x14ac:dyDescent="0.2">
      <c r="K1558" s="124"/>
      <c r="L1558" s="127"/>
      <c r="M1558" s="127"/>
      <c r="N1558" s="126"/>
      <c r="O1558" s="126"/>
    </row>
    <row r="1559" spans="11:15" ht="12.75" x14ac:dyDescent="0.2">
      <c r="K1559" s="124"/>
      <c r="L1559" s="127"/>
      <c r="M1559" s="127"/>
      <c r="N1559" s="126"/>
      <c r="O1559" s="126"/>
    </row>
    <row r="1560" spans="11:15" ht="12.75" x14ac:dyDescent="0.2">
      <c r="K1560" s="124"/>
      <c r="L1560" s="127"/>
      <c r="M1560" s="127"/>
      <c r="N1560" s="126"/>
      <c r="O1560" s="126"/>
    </row>
    <row r="1561" spans="11:15" ht="12.75" x14ac:dyDescent="0.2">
      <c r="K1561" s="124"/>
      <c r="L1561" s="127"/>
      <c r="M1561" s="127"/>
      <c r="N1561" s="126"/>
      <c r="O1561" s="126"/>
    </row>
    <row r="1562" spans="11:15" ht="12.75" x14ac:dyDescent="0.2">
      <c r="K1562" s="124"/>
      <c r="L1562" s="127"/>
      <c r="M1562" s="127"/>
      <c r="N1562" s="126"/>
      <c r="O1562" s="126"/>
    </row>
    <row r="1563" spans="11:15" ht="12.75" x14ac:dyDescent="0.2">
      <c r="K1563" s="124"/>
      <c r="L1563" s="127"/>
      <c r="M1563" s="127"/>
      <c r="N1563" s="126"/>
      <c r="O1563" s="126"/>
    </row>
    <row r="1564" spans="11:15" ht="12.75" x14ac:dyDescent="0.2">
      <c r="K1564" s="124"/>
      <c r="L1564" s="127"/>
      <c r="M1564" s="127"/>
      <c r="N1564" s="126"/>
      <c r="O1564" s="126"/>
    </row>
    <row r="1565" spans="11:15" ht="12.75" x14ac:dyDescent="0.2">
      <c r="K1565" s="124"/>
      <c r="L1565" s="127"/>
      <c r="M1565" s="127"/>
      <c r="N1565" s="126"/>
      <c r="O1565" s="126"/>
    </row>
    <row r="1566" spans="11:15" ht="12.75" x14ac:dyDescent="0.2">
      <c r="K1566" s="124"/>
      <c r="L1566" s="125"/>
      <c r="M1566" s="127"/>
      <c r="N1566" s="127"/>
      <c r="O1566" s="127"/>
    </row>
    <row r="1567" spans="11:15" ht="12.75" x14ac:dyDescent="0.2">
      <c r="K1567" s="124"/>
      <c r="L1567" s="127"/>
      <c r="M1567" s="127"/>
      <c r="N1567" s="126"/>
      <c r="O1567" s="126"/>
    </row>
    <row r="1568" spans="11:15" ht="12.75" x14ac:dyDescent="0.2">
      <c r="K1568" s="124"/>
      <c r="L1568" s="125"/>
      <c r="M1568" s="126"/>
      <c r="N1568" s="126"/>
      <c r="O1568" s="126"/>
    </row>
    <row r="1569" spans="11:15" ht="12.75" x14ac:dyDescent="0.2">
      <c r="K1569" s="124"/>
      <c r="L1569" s="127"/>
      <c r="M1569" s="127"/>
      <c r="N1569" s="126"/>
      <c r="O1569" s="126"/>
    </row>
    <row r="1570" spans="11:15" ht="12.75" x14ac:dyDescent="0.2">
      <c r="K1570" s="124"/>
      <c r="L1570" s="127"/>
      <c r="M1570" s="127"/>
      <c r="N1570" s="126"/>
      <c r="O1570" s="126"/>
    </row>
    <row r="1571" spans="11:15" ht="12.75" x14ac:dyDescent="0.2">
      <c r="K1571" s="124"/>
      <c r="L1571" s="125"/>
      <c r="M1571" s="127"/>
      <c r="N1571" s="127"/>
      <c r="O1571" s="127"/>
    </row>
    <row r="1572" spans="11:15" ht="12.75" x14ac:dyDescent="0.2">
      <c r="K1572" s="124"/>
      <c r="L1572" s="127"/>
      <c r="M1572" s="127"/>
      <c r="N1572" s="126"/>
      <c r="O1572" s="126"/>
    </row>
    <row r="1573" spans="11:15" ht="12.75" x14ac:dyDescent="0.2">
      <c r="K1573" s="124"/>
      <c r="L1573" s="125"/>
      <c r="M1573" s="126"/>
      <c r="N1573" s="126"/>
      <c r="O1573" s="126"/>
    </row>
    <row r="1574" spans="11:15" ht="12.75" x14ac:dyDescent="0.2">
      <c r="K1574" s="124"/>
      <c r="L1574" s="127"/>
      <c r="M1574" s="127"/>
      <c r="N1574" s="126"/>
      <c r="O1574" s="126"/>
    </row>
    <row r="1575" spans="11:15" ht="12.75" x14ac:dyDescent="0.2">
      <c r="K1575" s="124"/>
      <c r="L1575" s="127"/>
      <c r="M1575" s="127"/>
      <c r="N1575" s="126"/>
      <c r="O1575" s="126"/>
    </row>
    <row r="1576" spans="11:15" ht="12.75" x14ac:dyDescent="0.2">
      <c r="K1576" s="124"/>
      <c r="L1576" s="127"/>
      <c r="M1576" s="127"/>
      <c r="N1576" s="126"/>
      <c r="O1576" s="126"/>
    </row>
    <row r="1577" spans="11:15" ht="12.75" x14ac:dyDescent="0.2">
      <c r="K1577" s="124"/>
      <c r="L1577" s="127"/>
      <c r="M1577" s="127"/>
      <c r="N1577" s="126"/>
      <c r="O1577" s="126"/>
    </row>
    <row r="1578" spans="11:15" ht="12.75" x14ac:dyDescent="0.2">
      <c r="K1578" s="124"/>
      <c r="L1578" s="127"/>
      <c r="M1578" s="127"/>
      <c r="N1578" s="126"/>
      <c r="O1578" s="126"/>
    </row>
    <row r="1579" spans="11:15" ht="12.75" x14ac:dyDescent="0.2">
      <c r="K1579" s="124"/>
      <c r="L1579" s="127"/>
      <c r="M1579" s="127"/>
      <c r="N1579" s="126"/>
      <c r="O1579" s="126"/>
    </row>
    <row r="1580" spans="11:15" ht="12.75" x14ac:dyDescent="0.2">
      <c r="K1580" s="124"/>
      <c r="L1580" s="127"/>
      <c r="M1580" s="127"/>
      <c r="N1580" s="126"/>
      <c r="O1580" s="126"/>
    </row>
    <row r="1581" spans="11:15" ht="12.75" x14ac:dyDescent="0.2">
      <c r="K1581" s="124"/>
      <c r="L1581" s="127"/>
      <c r="M1581" s="127"/>
      <c r="N1581" s="126"/>
      <c r="O1581" s="126"/>
    </row>
    <row r="1582" spans="11:15" ht="12.75" x14ac:dyDescent="0.2">
      <c r="K1582" s="124"/>
      <c r="L1582" s="127"/>
      <c r="M1582" s="127"/>
      <c r="N1582" s="126"/>
      <c r="O1582" s="126"/>
    </row>
    <row r="1583" spans="11:15" ht="12.75" x14ac:dyDescent="0.2">
      <c r="K1583" s="124"/>
      <c r="L1583" s="127"/>
      <c r="M1583" s="127"/>
      <c r="N1583" s="126"/>
      <c r="O1583" s="126"/>
    </row>
    <row r="1584" spans="11:15" ht="12.75" x14ac:dyDescent="0.2">
      <c r="K1584" s="124"/>
      <c r="L1584" s="127"/>
      <c r="M1584" s="127"/>
      <c r="N1584" s="126"/>
      <c r="O1584" s="126"/>
    </row>
    <row r="1585" spans="11:15" ht="12.75" x14ac:dyDescent="0.2">
      <c r="K1585" s="124"/>
      <c r="L1585" s="127"/>
      <c r="M1585" s="127"/>
      <c r="N1585" s="126"/>
      <c r="O1585" s="126"/>
    </row>
    <row r="1586" spans="11:15" ht="12.75" x14ac:dyDescent="0.2">
      <c r="K1586" s="124"/>
      <c r="L1586" s="127"/>
      <c r="M1586" s="127"/>
      <c r="N1586" s="126"/>
      <c r="O1586" s="126"/>
    </row>
    <row r="1587" spans="11:15" ht="12.75" x14ac:dyDescent="0.2">
      <c r="K1587" s="124"/>
      <c r="L1587" s="127"/>
      <c r="M1587" s="127"/>
      <c r="N1587" s="126"/>
      <c r="O1587" s="126"/>
    </row>
    <row r="1588" spans="11:15" ht="12.75" x14ac:dyDescent="0.2">
      <c r="K1588" s="124"/>
      <c r="L1588" s="125"/>
      <c r="M1588" s="127"/>
      <c r="N1588" s="127"/>
      <c r="O1588" s="127"/>
    </row>
    <row r="1589" spans="11:15" ht="12.75" x14ac:dyDescent="0.2">
      <c r="K1589" s="124"/>
      <c r="L1589" s="127"/>
      <c r="M1589" s="127"/>
      <c r="N1589" s="126"/>
      <c r="O1589" s="126"/>
    </row>
    <row r="1590" spans="11:15" ht="12.75" x14ac:dyDescent="0.2">
      <c r="K1590" s="124"/>
      <c r="L1590" s="125"/>
      <c r="M1590" s="126"/>
      <c r="N1590" s="126"/>
      <c r="O1590" s="126"/>
    </row>
    <row r="1591" spans="11:15" ht="12.75" x14ac:dyDescent="0.2">
      <c r="K1591" s="124"/>
      <c r="L1591" s="127"/>
      <c r="M1591" s="127"/>
      <c r="N1591" s="126"/>
      <c r="O1591" s="126"/>
    </row>
    <row r="1592" spans="11:15" ht="12.75" x14ac:dyDescent="0.2">
      <c r="K1592" s="124"/>
      <c r="L1592" s="127"/>
      <c r="M1592" s="127"/>
      <c r="N1592" s="126"/>
      <c r="O1592" s="126"/>
    </row>
    <row r="1593" spans="11:15" ht="12.75" x14ac:dyDescent="0.2">
      <c r="K1593" s="124"/>
      <c r="L1593" s="127"/>
      <c r="M1593" s="127"/>
      <c r="N1593" s="126"/>
      <c r="O1593" s="126"/>
    </row>
    <row r="1594" spans="11:15" ht="12.75" x14ac:dyDescent="0.2">
      <c r="K1594" s="124"/>
      <c r="L1594" s="127"/>
      <c r="M1594" s="127"/>
      <c r="N1594" s="126"/>
      <c r="O1594" s="126"/>
    </row>
    <row r="1595" spans="11:15" ht="12.75" x14ac:dyDescent="0.2">
      <c r="K1595" s="124"/>
      <c r="L1595" s="127"/>
      <c r="M1595" s="127"/>
      <c r="N1595" s="126"/>
      <c r="O1595" s="126"/>
    </row>
    <row r="1596" spans="11:15" ht="12.75" x14ac:dyDescent="0.2">
      <c r="K1596" s="124"/>
      <c r="L1596" s="127"/>
      <c r="M1596" s="127"/>
      <c r="N1596" s="126"/>
      <c r="O1596" s="126"/>
    </row>
    <row r="1597" spans="11:15" ht="12.75" x14ac:dyDescent="0.2">
      <c r="K1597" s="124"/>
      <c r="L1597" s="125"/>
      <c r="M1597" s="127"/>
      <c r="N1597" s="127"/>
      <c r="O1597" s="127"/>
    </row>
    <row r="1598" spans="11:15" ht="12.75" x14ac:dyDescent="0.2">
      <c r="K1598" s="124"/>
      <c r="L1598" s="127"/>
      <c r="M1598" s="127"/>
      <c r="N1598" s="126"/>
      <c r="O1598" s="126"/>
    </row>
    <row r="1599" spans="11:15" ht="12.75" x14ac:dyDescent="0.2">
      <c r="K1599" s="124"/>
      <c r="L1599" s="125"/>
      <c r="M1599" s="126"/>
      <c r="N1599" s="126"/>
      <c r="O1599" s="126"/>
    </row>
    <row r="1600" spans="11:15" ht="12.75" x14ac:dyDescent="0.2">
      <c r="K1600" s="124"/>
      <c r="L1600" s="127"/>
      <c r="M1600" s="127"/>
      <c r="N1600" s="126"/>
      <c r="O1600" s="126"/>
    </row>
    <row r="1601" spans="11:15" ht="12.75" x14ac:dyDescent="0.2">
      <c r="K1601" s="124"/>
      <c r="L1601" s="127"/>
      <c r="M1601" s="127"/>
      <c r="N1601" s="126"/>
      <c r="O1601" s="126"/>
    </row>
    <row r="1602" spans="11:15" ht="12.75" x14ac:dyDescent="0.2">
      <c r="K1602" s="124"/>
      <c r="L1602" s="127"/>
      <c r="M1602" s="127"/>
      <c r="N1602" s="126"/>
      <c r="O1602" s="126"/>
    </row>
    <row r="1603" spans="11:15" ht="12.75" x14ac:dyDescent="0.2">
      <c r="K1603" s="124"/>
      <c r="L1603" s="127"/>
      <c r="M1603" s="127"/>
      <c r="N1603" s="126"/>
      <c r="O1603" s="126"/>
    </row>
    <row r="1604" spans="11:15" ht="12.75" x14ac:dyDescent="0.2">
      <c r="K1604" s="124"/>
      <c r="L1604" s="127"/>
      <c r="M1604" s="127"/>
      <c r="N1604" s="126"/>
      <c r="O1604" s="126"/>
    </row>
    <row r="1605" spans="11:15" ht="12.75" x14ac:dyDescent="0.2">
      <c r="K1605" s="124"/>
      <c r="L1605" s="127"/>
      <c r="M1605" s="127"/>
      <c r="N1605" s="126"/>
      <c r="O1605" s="126"/>
    </row>
    <row r="1606" spans="11:15" ht="12.75" x14ac:dyDescent="0.2">
      <c r="K1606" s="124"/>
      <c r="L1606" s="127"/>
      <c r="M1606" s="127"/>
      <c r="N1606" s="126"/>
      <c r="O1606" s="126"/>
    </row>
    <row r="1607" spans="11:15" ht="12.75" x14ac:dyDescent="0.2">
      <c r="K1607" s="124"/>
      <c r="L1607" s="127"/>
      <c r="M1607" s="127"/>
      <c r="N1607" s="126"/>
      <c r="O1607" s="126"/>
    </row>
    <row r="1608" spans="11:15" ht="12.75" x14ac:dyDescent="0.2">
      <c r="K1608" s="124"/>
      <c r="L1608" s="125"/>
      <c r="M1608" s="127"/>
      <c r="N1608" s="127"/>
      <c r="O1608" s="127"/>
    </row>
    <row r="1609" spans="11:15" ht="12.75" x14ac:dyDescent="0.2">
      <c r="K1609" s="124"/>
      <c r="L1609" s="127"/>
      <c r="M1609" s="127"/>
      <c r="N1609" s="126"/>
      <c r="O1609" s="126"/>
    </row>
    <row r="1610" spans="11:15" ht="12.75" x14ac:dyDescent="0.2">
      <c r="K1610" s="124"/>
      <c r="L1610" s="125"/>
      <c r="M1610" s="126"/>
      <c r="N1610" s="126"/>
      <c r="O1610" s="126"/>
    </row>
    <row r="1611" spans="11:15" ht="12.75" x14ac:dyDescent="0.2">
      <c r="K1611" s="124"/>
      <c r="L1611" s="127"/>
      <c r="M1611" s="127"/>
      <c r="N1611" s="126"/>
      <c r="O1611" s="126"/>
    </row>
    <row r="1612" spans="11:15" ht="12.75" x14ac:dyDescent="0.2">
      <c r="K1612" s="124"/>
      <c r="L1612" s="127"/>
      <c r="M1612" s="127"/>
      <c r="N1612" s="126"/>
      <c r="O1612" s="126"/>
    </row>
    <row r="1613" spans="11:15" ht="12.75" x14ac:dyDescent="0.2">
      <c r="K1613" s="124"/>
      <c r="L1613" s="125"/>
      <c r="M1613" s="126"/>
      <c r="N1613" s="126"/>
      <c r="O1613" s="126"/>
    </row>
    <row r="1614" spans="11:15" ht="12.75" x14ac:dyDescent="0.2">
      <c r="K1614" s="124"/>
      <c r="L1614" s="127"/>
      <c r="M1614" s="127"/>
      <c r="N1614" s="126"/>
      <c r="O1614" s="126"/>
    </row>
    <row r="1615" spans="11:15" ht="12.75" x14ac:dyDescent="0.2">
      <c r="K1615" s="124"/>
      <c r="L1615" s="127"/>
      <c r="M1615" s="127"/>
      <c r="N1615" s="126"/>
      <c r="O1615" s="126"/>
    </row>
    <row r="1616" spans="11:15" ht="12.75" x14ac:dyDescent="0.2">
      <c r="K1616" s="124"/>
      <c r="L1616" s="127"/>
      <c r="M1616" s="127"/>
      <c r="N1616" s="126"/>
      <c r="O1616" s="126"/>
    </row>
    <row r="1617" spans="11:15" ht="12.75" x14ac:dyDescent="0.2">
      <c r="K1617" s="124"/>
      <c r="L1617" s="127"/>
      <c r="M1617" s="127"/>
      <c r="N1617" s="126"/>
      <c r="O1617" s="126"/>
    </row>
    <row r="1618" spans="11:15" ht="12.75" x14ac:dyDescent="0.2">
      <c r="K1618" s="124"/>
      <c r="L1618" s="125"/>
      <c r="M1618" s="127"/>
      <c r="N1618" s="127"/>
      <c r="O1618" s="127"/>
    </row>
    <row r="1619" spans="11:15" ht="12.75" x14ac:dyDescent="0.2">
      <c r="K1619" s="124"/>
      <c r="L1619" s="127"/>
      <c r="M1619" s="127"/>
      <c r="N1619" s="126"/>
      <c r="O1619" s="126"/>
    </row>
    <row r="1620" spans="11:15" ht="12.75" x14ac:dyDescent="0.2">
      <c r="K1620" s="124"/>
      <c r="L1620" s="125"/>
      <c r="M1620" s="126"/>
      <c r="N1620" s="126"/>
      <c r="O1620" s="126"/>
    </row>
    <row r="1621" spans="11:15" ht="12.75" x14ac:dyDescent="0.2">
      <c r="K1621" s="124"/>
      <c r="L1621" s="127"/>
      <c r="M1621" s="127"/>
      <c r="N1621" s="126"/>
      <c r="O1621" s="126"/>
    </row>
    <row r="1622" spans="11:15" ht="12.75" x14ac:dyDescent="0.2">
      <c r="K1622" s="124"/>
      <c r="L1622" s="127"/>
      <c r="M1622" s="127"/>
      <c r="N1622" s="126"/>
      <c r="O1622" s="126"/>
    </row>
    <row r="1623" spans="11:15" ht="12.75" x14ac:dyDescent="0.2">
      <c r="K1623" s="124"/>
      <c r="L1623" s="125"/>
      <c r="M1623" s="127"/>
      <c r="N1623" s="127"/>
      <c r="O1623" s="127"/>
    </row>
    <row r="1624" spans="11:15" ht="12.75" x14ac:dyDescent="0.2">
      <c r="K1624" s="124"/>
      <c r="L1624" s="127"/>
      <c r="M1624" s="127"/>
      <c r="N1624" s="126"/>
      <c r="O1624" s="126"/>
    </row>
    <row r="1625" spans="11:15" ht="12.75" x14ac:dyDescent="0.2">
      <c r="K1625" s="124"/>
      <c r="L1625" s="125"/>
      <c r="M1625" s="126"/>
      <c r="N1625" s="126"/>
      <c r="O1625" s="126"/>
    </row>
    <row r="1626" spans="11:15" ht="12.75" x14ac:dyDescent="0.2">
      <c r="K1626" s="124"/>
      <c r="L1626" s="125"/>
      <c r="M1626" s="127"/>
      <c r="N1626" s="127"/>
      <c r="O1626" s="127"/>
    </row>
    <row r="1627" spans="11:15" ht="12.75" x14ac:dyDescent="0.2">
      <c r="K1627" s="124"/>
      <c r="L1627" s="127"/>
      <c r="M1627" s="127"/>
      <c r="N1627" s="126"/>
      <c r="O1627" s="126"/>
    </row>
    <row r="1628" spans="11:15" ht="12.75" x14ac:dyDescent="0.2">
      <c r="K1628" s="124"/>
      <c r="L1628" s="127"/>
      <c r="M1628" s="127"/>
      <c r="N1628" s="126"/>
      <c r="O1628" s="126"/>
    </row>
    <row r="1629" spans="11:15" ht="12.75" x14ac:dyDescent="0.2">
      <c r="K1629" s="124"/>
      <c r="L1629" s="127"/>
      <c r="M1629" s="127"/>
      <c r="N1629" s="126"/>
      <c r="O1629" s="126"/>
    </row>
    <row r="1630" spans="11:15" ht="12.75" x14ac:dyDescent="0.2">
      <c r="K1630" s="124"/>
      <c r="L1630" s="125"/>
      <c r="M1630" s="126"/>
      <c r="N1630" s="126"/>
      <c r="O1630" s="126"/>
    </row>
    <row r="1631" spans="11:15" ht="12.75" x14ac:dyDescent="0.2">
      <c r="K1631" s="124"/>
      <c r="L1631" s="127"/>
      <c r="M1631" s="127"/>
      <c r="N1631" s="126"/>
      <c r="O1631" s="126"/>
    </row>
    <row r="1632" spans="11:15" ht="12.75" x14ac:dyDescent="0.2">
      <c r="K1632" s="124"/>
      <c r="L1632" s="127"/>
      <c r="M1632" s="127"/>
      <c r="N1632" s="126"/>
      <c r="O1632" s="126"/>
    </row>
    <row r="1633" spans="11:15" ht="12.75" x14ac:dyDescent="0.2">
      <c r="K1633" s="124"/>
      <c r="L1633" s="125"/>
      <c r="M1633" s="127"/>
      <c r="N1633" s="127"/>
      <c r="O1633" s="127"/>
    </row>
    <row r="1634" spans="11:15" ht="12.75" x14ac:dyDescent="0.2">
      <c r="K1634" s="124"/>
      <c r="L1634" s="127"/>
      <c r="M1634" s="127"/>
      <c r="N1634" s="126"/>
      <c r="O1634" s="126"/>
    </row>
    <row r="1635" spans="11:15" ht="12.75" x14ac:dyDescent="0.2">
      <c r="K1635" s="124"/>
      <c r="L1635" s="125"/>
      <c r="M1635" s="126"/>
      <c r="N1635" s="126"/>
      <c r="O1635" s="126"/>
    </row>
    <row r="1636" spans="11:15" ht="12.75" x14ac:dyDescent="0.2">
      <c r="K1636" s="124"/>
      <c r="L1636" s="127"/>
      <c r="M1636" s="127"/>
      <c r="N1636" s="126"/>
      <c r="O1636" s="126"/>
    </row>
    <row r="1637" spans="11:15" ht="12.75" x14ac:dyDescent="0.2">
      <c r="K1637" s="124"/>
      <c r="L1637" s="127"/>
      <c r="M1637" s="127"/>
      <c r="N1637" s="126"/>
      <c r="O1637" s="126"/>
    </row>
    <row r="1638" spans="11:15" ht="12.75" x14ac:dyDescent="0.2">
      <c r="K1638" s="124"/>
      <c r="L1638" s="127"/>
      <c r="M1638" s="127"/>
      <c r="N1638" s="126"/>
      <c r="O1638" s="126"/>
    </row>
    <row r="1639" spans="11:15" ht="12.75" x14ac:dyDescent="0.2">
      <c r="K1639" s="124"/>
      <c r="L1639" s="127"/>
      <c r="M1639" s="127"/>
      <c r="N1639" s="126"/>
      <c r="O1639" s="126"/>
    </row>
    <row r="1640" spans="11:15" ht="12.75" x14ac:dyDescent="0.2">
      <c r="K1640" s="124"/>
      <c r="L1640" s="127"/>
      <c r="M1640" s="127"/>
      <c r="N1640" s="126"/>
      <c r="O1640" s="126"/>
    </row>
    <row r="1641" spans="11:15" ht="12.75" x14ac:dyDescent="0.2">
      <c r="K1641" s="124"/>
      <c r="L1641" s="127"/>
      <c r="M1641" s="127"/>
      <c r="N1641" s="126"/>
      <c r="O1641" s="126"/>
    </row>
    <row r="1642" spans="11:15" ht="12.75" x14ac:dyDescent="0.2">
      <c r="K1642" s="124"/>
      <c r="L1642" s="127"/>
      <c r="M1642" s="127"/>
      <c r="N1642" s="126"/>
      <c r="O1642" s="126"/>
    </row>
    <row r="1643" spans="11:15" ht="12.75" x14ac:dyDescent="0.2">
      <c r="K1643" s="124"/>
      <c r="L1643" s="127"/>
      <c r="M1643" s="127"/>
      <c r="N1643" s="126"/>
      <c r="O1643" s="126"/>
    </row>
    <row r="1644" spans="11:15" ht="12.75" x14ac:dyDescent="0.2">
      <c r="K1644" s="124"/>
      <c r="L1644" s="127"/>
      <c r="M1644" s="127"/>
      <c r="N1644" s="126"/>
      <c r="O1644" s="126"/>
    </row>
    <row r="1645" spans="11:15" ht="12.75" x14ac:dyDescent="0.2">
      <c r="K1645" s="124"/>
      <c r="L1645" s="127"/>
      <c r="M1645" s="127"/>
      <c r="N1645" s="126"/>
      <c r="O1645" s="126"/>
    </row>
    <row r="1646" spans="11:15" ht="12.75" x14ac:dyDescent="0.2">
      <c r="K1646" s="124"/>
      <c r="L1646" s="127"/>
      <c r="M1646" s="127"/>
      <c r="N1646" s="126"/>
      <c r="O1646" s="126"/>
    </row>
    <row r="1647" spans="11:15" ht="12.75" x14ac:dyDescent="0.2">
      <c r="K1647" s="124"/>
      <c r="L1647" s="127"/>
      <c r="M1647" s="127"/>
      <c r="N1647" s="126"/>
      <c r="O1647" s="126"/>
    </row>
    <row r="1648" spans="11:15" ht="12.75" x14ac:dyDescent="0.2">
      <c r="K1648" s="124"/>
      <c r="L1648" s="127"/>
      <c r="M1648" s="127"/>
      <c r="N1648" s="126"/>
      <c r="O1648" s="126"/>
    </row>
    <row r="1649" spans="11:15" ht="12.75" x14ac:dyDescent="0.2">
      <c r="K1649" s="124"/>
      <c r="L1649" s="127"/>
      <c r="M1649" s="127"/>
      <c r="N1649" s="126"/>
      <c r="O1649" s="126"/>
    </row>
    <row r="1650" spans="11:15" ht="12.75" x14ac:dyDescent="0.2">
      <c r="K1650" s="124"/>
      <c r="L1650" s="127"/>
      <c r="M1650" s="127"/>
      <c r="N1650" s="126"/>
      <c r="O1650" s="126"/>
    </row>
    <row r="1651" spans="11:15" ht="12.75" x14ac:dyDescent="0.2">
      <c r="K1651" s="124"/>
      <c r="L1651" s="127"/>
      <c r="M1651" s="127"/>
      <c r="N1651" s="126"/>
      <c r="O1651" s="126"/>
    </row>
    <row r="1652" spans="11:15" ht="12.75" x14ac:dyDescent="0.2">
      <c r="K1652" s="124"/>
      <c r="L1652" s="127"/>
      <c r="M1652" s="127"/>
      <c r="N1652" s="126"/>
      <c r="O1652" s="126"/>
    </row>
    <row r="1653" spans="11:15" ht="12.75" x14ac:dyDescent="0.2">
      <c r="K1653" s="124"/>
      <c r="L1653" s="127"/>
      <c r="M1653" s="127"/>
      <c r="N1653" s="126"/>
      <c r="O1653" s="126"/>
    </row>
    <row r="1654" spans="11:15" ht="12.75" x14ac:dyDescent="0.2">
      <c r="K1654" s="124"/>
      <c r="L1654" s="127"/>
      <c r="M1654" s="127"/>
      <c r="N1654" s="126"/>
      <c r="O1654" s="126"/>
    </row>
    <row r="1655" spans="11:15" ht="12.75" x14ac:dyDescent="0.2">
      <c r="K1655" s="124"/>
      <c r="L1655" s="127"/>
      <c r="M1655" s="127"/>
      <c r="N1655" s="126"/>
      <c r="O1655" s="126"/>
    </row>
    <row r="1656" spans="11:15" ht="12.75" x14ac:dyDescent="0.2">
      <c r="K1656" s="124"/>
      <c r="L1656" s="127"/>
      <c r="M1656" s="127"/>
      <c r="N1656" s="126"/>
      <c r="O1656" s="126"/>
    </row>
    <row r="1657" spans="11:15" ht="12.75" x14ac:dyDescent="0.2">
      <c r="K1657" s="124"/>
      <c r="L1657" s="127"/>
      <c r="M1657" s="127"/>
      <c r="N1657" s="126"/>
      <c r="O1657" s="126"/>
    </row>
    <row r="1658" spans="11:15" ht="12.75" x14ac:dyDescent="0.2">
      <c r="K1658" s="124"/>
      <c r="L1658" s="127"/>
      <c r="M1658" s="127"/>
      <c r="N1658" s="126"/>
      <c r="O1658" s="126"/>
    </row>
    <row r="1659" spans="11:15" ht="12.75" x14ac:dyDescent="0.2">
      <c r="K1659" s="124"/>
      <c r="L1659" s="127"/>
      <c r="M1659" s="127"/>
      <c r="N1659" s="126"/>
      <c r="O1659" s="126"/>
    </row>
    <row r="1660" spans="11:15" ht="12.75" x14ac:dyDescent="0.2">
      <c r="K1660" s="124"/>
      <c r="L1660" s="127"/>
      <c r="M1660" s="127"/>
      <c r="N1660" s="126"/>
      <c r="O1660" s="126"/>
    </row>
    <row r="1661" spans="11:15" ht="12.75" x14ac:dyDescent="0.2">
      <c r="K1661" s="124"/>
      <c r="L1661" s="127"/>
      <c r="M1661" s="127"/>
      <c r="N1661" s="126"/>
      <c r="O1661" s="126"/>
    </row>
    <row r="1662" spans="11:15" ht="12.75" x14ac:dyDescent="0.2">
      <c r="K1662" s="124"/>
      <c r="L1662" s="127"/>
      <c r="M1662" s="127"/>
      <c r="N1662" s="126"/>
      <c r="O1662" s="126"/>
    </row>
    <row r="1663" spans="11:15" ht="12.75" x14ac:dyDescent="0.2">
      <c r="K1663" s="124"/>
      <c r="L1663" s="127"/>
      <c r="M1663" s="127"/>
      <c r="N1663" s="126"/>
      <c r="O1663" s="126"/>
    </row>
    <row r="1664" spans="11:15" ht="12.75" x14ac:dyDescent="0.2">
      <c r="K1664" s="124"/>
      <c r="L1664" s="127"/>
      <c r="M1664" s="127"/>
      <c r="N1664" s="126"/>
      <c r="O1664" s="126"/>
    </row>
    <row r="1665" spans="11:15" ht="12.75" x14ac:dyDescent="0.2">
      <c r="K1665" s="124"/>
      <c r="L1665" s="127"/>
      <c r="M1665" s="127"/>
      <c r="N1665" s="126"/>
      <c r="O1665" s="126"/>
    </row>
    <row r="1666" spans="11:15" ht="12.75" x14ac:dyDescent="0.2">
      <c r="K1666" s="124"/>
      <c r="L1666" s="127"/>
      <c r="M1666" s="127"/>
      <c r="N1666" s="126"/>
      <c r="O1666" s="126"/>
    </row>
    <row r="1667" spans="11:15" ht="12.75" x14ac:dyDescent="0.2">
      <c r="K1667" s="124"/>
      <c r="L1667" s="127"/>
      <c r="M1667" s="127"/>
      <c r="N1667" s="126"/>
      <c r="O1667" s="126"/>
    </row>
    <row r="1668" spans="11:15" ht="12.75" x14ac:dyDescent="0.2">
      <c r="K1668" s="124"/>
      <c r="L1668" s="127"/>
      <c r="M1668" s="127"/>
      <c r="N1668" s="126"/>
      <c r="O1668" s="126"/>
    </row>
    <row r="1669" spans="11:15" ht="12.75" x14ac:dyDescent="0.2">
      <c r="K1669" s="124"/>
      <c r="L1669" s="127"/>
      <c r="M1669" s="127"/>
      <c r="N1669" s="126"/>
      <c r="O1669" s="126"/>
    </row>
    <row r="1670" spans="11:15" ht="12.75" x14ac:dyDescent="0.2">
      <c r="K1670" s="124"/>
      <c r="L1670" s="127"/>
      <c r="M1670" s="127"/>
      <c r="N1670" s="126"/>
      <c r="O1670" s="126"/>
    </row>
    <row r="1671" spans="11:15" ht="12.75" x14ac:dyDescent="0.2">
      <c r="K1671" s="124"/>
      <c r="L1671" s="127"/>
      <c r="M1671" s="127"/>
      <c r="N1671" s="126"/>
      <c r="O1671" s="126"/>
    </row>
    <row r="1672" spans="11:15" ht="12.75" x14ac:dyDescent="0.2">
      <c r="K1672" s="124"/>
      <c r="L1672" s="127"/>
      <c r="M1672" s="127"/>
      <c r="N1672" s="126"/>
      <c r="O1672" s="126"/>
    </row>
    <row r="1673" spans="11:15" ht="12.75" x14ac:dyDescent="0.2">
      <c r="K1673" s="124"/>
      <c r="L1673" s="127"/>
      <c r="M1673" s="127"/>
      <c r="N1673" s="126"/>
      <c r="O1673" s="126"/>
    </row>
    <row r="1674" spans="11:15" ht="12.75" x14ac:dyDescent="0.2">
      <c r="K1674" s="124"/>
      <c r="L1674" s="127"/>
      <c r="M1674" s="127"/>
      <c r="N1674" s="126"/>
      <c r="O1674" s="126"/>
    </row>
    <row r="1675" spans="11:15" ht="12.75" x14ac:dyDescent="0.2">
      <c r="K1675" s="124"/>
      <c r="L1675" s="127"/>
      <c r="M1675" s="127"/>
      <c r="N1675" s="126"/>
      <c r="O1675" s="126"/>
    </row>
    <row r="1676" spans="11:15" ht="12.75" x14ac:dyDescent="0.2">
      <c r="K1676" s="124"/>
      <c r="L1676" s="127"/>
      <c r="M1676" s="127"/>
      <c r="N1676" s="126"/>
      <c r="O1676" s="126"/>
    </row>
    <row r="1677" spans="11:15" ht="12.75" x14ac:dyDescent="0.2">
      <c r="K1677" s="124"/>
      <c r="L1677" s="127"/>
      <c r="M1677" s="127"/>
      <c r="N1677" s="126"/>
      <c r="O1677" s="126"/>
    </row>
    <row r="1678" spans="11:15" ht="12.75" x14ac:dyDescent="0.2">
      <c r="K1678" s="124"/>
      <c r="L1678" s="127"/>
      <c r="M1678" s="127"/>
      <c r="N1678" s="126"/>
      <c r="O1678" s="126"/>
    </row>
    <row r="1679" spans="11:15" ht="12.75" x14ac:dyDescent="0.2">
      <c r="K1679" s="124"/>
      <c r="L1679" s="127"/>
      <c r="M1679" s="127"/>
      <c r="N1679" s="126"/>
      <c r="O1679" s="126"/>
    </row>
    <row r="1680" spans="11:15" ht="12.75" x14ac:dyDescent="0.2">
      <c r="K1680" s="124"/>
      <c r="L1680" s="127"/>
      <c r="M1680" s="127"/>
      <c r="N1680" s="126"/>
      <c r="O1680" s="126"/>
    </row>
    <row r="1681" spans="11:15" ht="12.75" x14ac:dyDescent="0.2">
      <c r="K1681" s="124"/>
      <c r="L1681" s="127"/>
      <c r="M1681" s="127"/>
      <c r="N1681" s="126"/>
      <c r="O1681" s="126"/>
    </row>
    <row r="1682" spans="11:15" ht="12.75" x14ac:dyDescent="0.2">
      <c r="K1682" s="124"/>
      <c r="L1682" s="127"/>
      <c r="M1682" s="127"/>
      <c r="N1682" s="126"/>
      <c r="O1682" s="126"/>
    </row>
    <row r="1683" spans="11:15" ht="12.75" x14ac:dyDescent="0.2">
      <c r="K1683" s="124"/>
      <c r="L1683" s="127"/>
      <c r="M1683" s="127"/>
      <c r="N1683" s="126"/>
      <c r="O1683" s="126"/>
    </row>
    <row r="1684" spans="11:15" ht="12.75" x14ac:dyDescent="0.2">
      <c r="K1684" s="124"/>
      <c r="L1684" s="127"/>
      <c r="M1684" s="127"/>
      <c r="N1684" s="126"/>
      <c r="O1684" s="126"/>
    </row>
    <row r="1685" spans="11:15" ht="12.75" x14ac:dyDescent="0.2">
      <c r="K1685" s="124"/>
      <c r="L1685" s="127"/>
      <c r="M1685" s="127"/>
      <c r="N1685" s="126"/>
      <c r="O1685" s="126"/>
    </row>
    <row r="1686" spans="11:15" ht="12.75" x14ac:dyDescent="0.2">
      <c r="K1686" s="124"/>
      <c r="L1686" s="127"/>
      <c r="M1686" s="127"/>
      <c r="N1686" s="126"/>
      <c r="O1686" s="126"/>
    </row>
    <row r="1687" spans="11:15" ht="12.75" x14ac:dyDescent="0.2">
      <c r="K1687" s="124"/>
      <c r="L1687" s="127"/>
      <c r="M1687" s="127"/>
      <c r="N1687" s="126"/>
      <c r="O1687" s="126"/>
    </row>
    <row r="1688" spans="11:15" ht="12.75" x14ac:dyDescent="0.2">
      <c r="K1688" s="124"/>
      <c r="L1688" s="127"/>
      <c r="M1688" s="127"/>
      <c r="N1688" s="126"/>
      <c r="O1688" s="126"/>
    </row>
    <row r="1689" spans="11:15" ht="12.75" x14ac:dyDescent="0.2">
      <c r="K1689" s="124"/>
      <c r="L1689" s="127"/>
      <c r="M1689" s="127"/>
      <c r="N1689" s="126"/>
      <c r="O1689" s="126"/>
    </row>
    <row r="1690" spans="11:15" ht="12.75" x14ac:dyDescent="0.2">
      <c r="K1690" s="124"/>
      <c r="L1690" s="127"/>
      <c r="M1690" s="127"/>
      <c r="N1690" s="126"/>
      <c r="O1690" s="126"/>
    </row>
    <row r="1691" spans="11:15" ht="12.75" x14ac:dyDescent="0.2">
      <c r="K1691" s="124"/>
      <c r="L1691" s="127"/>
      <c r="M1691" s="127"/>
      <c r="N1691" s="126"/>
      <c r="O1691" s="126"/>
    </row>
    <row r="1692" spans="11:15" ht="12.75" x14ac:dyDescent="0.2">
      <c r="K1692" s="124"/>
      <c r="L1692" s="127"/>
      <c r="M1692" s="127"/>
      <c r="N1692" s="126"/>
      <c r="O1692" s="126"/>
    </row>
    <row r="1693" spans="11:15" ht="12.75" x14ac:dyDescent="0.2">
      <c r="K1693" s="124"/>
      <c r="L1693" s="127"/>
      <c r="M1693" s="127"/>
      <c r="N1693" s="126"/>
      <c r="O1693" s="126"/>
    </row>
    <row r="1694" spans="11:15" ht="12.75" x14ac:dyDescent="0.2">
      <c r="K1694" s="124"/>
      <c r="L1694" s="127"/>
      <c r="M1694" s="127"/>
      <c r="N1694" s="126"/>
      <c r="O1694" s="126"/>
    </row>
    <row r="1695" spans="11:15" ht="12.75" x14ac:dyDescent="0.2">
      <c r="K1695" s="124"/>
      <c r="L1695" s="127"/>
      <c r="M1695" s="127"/>
      <c r="N1695" s="126"/>
      <c r="O1695" s="126"/>
    </row>
    <row r="1696" spans="11:15" ht="12.75" x14ac:dyDescent="0.2">
      <c r="K1696" s="124"/>
      <c r="L1696" s="127"/>
      <c r="M1696" s="127"/>
      <c r="N1696" s="126"/>
      <c r="O1696" s="126"/>
    </row>
    <row r="1697" spans="11:15" ht="12.75" x14ac:dyDescent="0.2">
      <c r="K1697" s="124"/>
      <c r="L1697" s="127"/>
      <c r="M1697" s="127"/>
      <c r="N1697" s="126"/>
      <c r="O1697" s="126"/>
    </row>
    <row r="1698" spans="11:15" ht="12.75" x14ac:dyDescent="0.2">
      <c r="K1698" s="124"/>
      <c r="L1698" s="127"/>
      <c r="M1698" s="127"/>
      <c r="N1698" s="126"/>
      <c r="O1698" s="126"/>
    </row>
    <row r="1699" spans="11:15" ht="12.75" x14ac:dyDescent="0.2">
      <c r="K1699" s="124"/>
      <c r="L1699" s="127"/>
      <c r="M1699" s="127"/>
      <c r="N1699" s="126"/>
      <c r="O1699" s="126"/>
    </row>
    <row r="1700" spans="11:15" ht="12.75" x14ac:dyDescent="0.2">
      <c r="K1700" s="124"/>
      <c r="L1700" s="127"/>
      <c r="M1700" s="127"/>
      <c r="N1700" s="126"/>
      <c r="O1700" s="126"/>
    </row>
    <row r="1701" spans="11:15" ht="12.75" x14ac:dyDescent="0.2">
      <c r="K1701" s="124"/>
      <c r="L1701" s="127"/>
      <c r="M1701" s="127"/>
      <c r="N1701" s="126"/>
      <c r="O1701" s="126"/>
    </row>
    <row r="1702" spans="11:15" ht="12.75" x14ac:dyDescent="0.2">
      <c r="K1702" s="124"/>
      <c r="L1702" s="127"/>
      <c r="M1702" s="127"/>
      <c r="N1702" s="126"/>
      <c r="O1702" s="126"/>
    </row>
    <row r="1703" spans="11:15" ht="12.75" x14ac:dyDescent="0.2">
      <c r="K1703" s="124"/>
      <c r="L1703" s="127"/>
      <c r="M1703" s="127"/>
      <c r="N1703" s="126"/>
      <c r="O1703" s="126"/>
    </row>
    <row r="1704" spans="11:15" ht="12.75" x14ac:dyDescent="0.2">
      <c r="K1704" s="124"/>
      <c r="L1704" s="127"/>
      <c r="M1704" s="127"/>
      <c r="N1704" s="126"/>
      <c r="O1704" s="126"/>
    </row>
    <row r="1705" spans="11:15" ht="12.75" x14ac:dyDescent="0.2">
      <c r="K1705" s="124"/>
      <c r="L1705" s="127"/>
      <c r="M1705" s="127"/>
      <c r="N1705" s="126"/>
      <c r="O1705" s="126"/>
    </row>
    <row r="1706" spans="11:15" ht="12.75" x14ac:dyDescent="0.2">
      <c r="K1706" s="124"/>
      <c r="L1706" s="127"/>
      <c r="M1706" s="127"/>
      <c r="N1706" s="126"/>
      <c r="O1706" s="126"/>
    </row>
    <row r="1707" spans="11:15" ht="12.75" x14ac:dyDescent="0.2">
      <c r="K1707" s="124"/>
      <c r="L1707" s="127"/>
      <c r="M1707" s="127"/>
      <c r="N1707" s="126"/>
      <c r="O1707" s="126"/>
    </row>
    <row r="1708" spans="11:15" ht="12.75" x14ac:dyDescent="0.2">
      <c r="K1708" s="124"/>
      <c r="L1708" s="127"/>
      <c r="M1708" s="127"/>
      <c r="N1708" s="126"/>
      <c r="O1708" s="126"/>
    </row>
    <row r="1709" spans="11:15" ht="12.75" x14ac:dyDescent="0.2">
      <c r="K1709" s="124"/>
      <c r="L1709" s="127"/>
      <c r="M1709" s="127"/>
      <c r="N1709" s="126"/>
      <c r="O1709" s="126"/>
    </row>
    <row r="1710" spans="11:15" ht="12.75" x14ac:dyDescent="0.2">
      <c r="K1710" s="124"/>
      <c r="L1710" s="127"/>
      <c r="M1710" s="127"/>
      <c r="N1710" s="126"/>
      <c r="O1710" s="126"/>
    </row>
    <row r="1711" spans="11:15" ht="12.75" x14ac:dyDescent="0.2">
      <c r="K1711" s="124"/>
      <c r="L1711" s="127"/>
      <c r="M1711" s="127"/>
      <c r="N1711" s="126"/>
      <c r="O1711" s="126"/>
    </row>
    <row r="1712" spans="11:15" ht="12.75" x14ac:dyDescent="0.2">
      <c r="K1712" s="124"/>
      <c r="L1712" s="127"/>
      <c r="M1712" s="127"/>
      <c r="N1712" s="126"/>
      <c r="O1712" s="126"/>
    </row>
    <row r="1713" spans="11:15" ht="12.75" x14ac:dyDescent="0.2">
      <c r="K1713" s="124"/>
      <c r="L1713" s="127"/>
      <c r="M1713" s="127"/>
      <c r="N1713" s="126"/>
      <c r="O1713" s="126"/>
    </row>
    <row r="1714" spans="11:15" ht="12.75" x14ac:dyDescent="0.2">
      <c r="K1714" s="124"/>
      <c r="L1714" s="127"/>
      <c r="M1714" s="127"/>
      <c r="N1714" s="126"/>
      <c r="O1714" s="126"/>
    </row>
    <row r="1715" spans="11:15" ht="12.75" x14ac:dyDescent="0.2">
      <c r="K1715" s="124"/>
      <c r="L1715" s="127"/>
      <c r="M1715" s="127"/>
      <c r="N1715" s="126"/>
      <c r="O1715" s="126"/>
    </row>
    <row r="1716" spans="11:15" ht="12.75" x14ac:dyDescent="0.2">
      <c r="K1716" s="124"/>
      <c r="L1716" s="127"/>
      <c r="M1716" s="127"/>
      <c r="N1716" s="126"/>
      <c r="O1716" s="126"/>
    </row>
    <row r="1717" spans="11:15" ht="12.75" x14ac:dyDescent="0.2">
      <c r="K1717" s="124"/>
      <c r="L1717" s="127"/>
      <c r="M1717" s="127"/>
      <c r="N1717" s="126"/>
      <c r="O1717" s="126"/>
    </row>
    <row r="1718" spans="11:15" ht="12.75" x14ac:dyDescent="0.2">
      <c r="K1718" s="124"/>
      <c r="L1718" s="127"/>
      <c r="M1718" s="127"/>
      <c r="N1718" s="126"/>
      <c r="O1718" s="126"/>
    </row>
    <row r="1719" spans="11:15" ht="12.75" x14ac:dyDescent="0.2">
      <c r="K1719" s="124"/>
      <c r="L1719" s="127"/>
      <c r="M1719" s="127"/>
      <c r="N1719" s="126"/>
      <c r="O1719" s="126"/>
    </row>
    <row r="1720" spans="11:15" ht="12.75" x14ac:dyDescent="0.2">
      <c r="K1720" s="124"/>
      <c r="L1720" s="127"/>
      <c r="M1720" s="127"/>
      <c r="N1720" s="126"/>
      <c r="O1720" s="126"/>
    </row>
    <row r="1721" spans="11:15" ht="12.75" x14ac:dyDescent="0.2">
      <c r="K1721" s="124"/>
      <c r="L1721" s="127"/>
      <c r="M1721" s="127"/>
      <c r="N1721" s="126"/>
      <c r="O1721" s="126"/>
    </row>
    <row r="1722" spans="11:15" ht="12.75" x14ac:dyDescent="0.2">
      <c r="K1722" s="124"/>
      <c r="L1722" s="127"/>
      <c r="M1722" s="127"/>
      <c r="N1722" s="126"/>
      <c r="O1722" s="126"/>
    </row>
    <row r="1723" spans="11:15" ht="12.75" x14ac:dyDescent="0.2">
      <c r="K1723" s="124"/>
      <c r="L1723" s="125"/>
      <c r="M1723" s="127"/>
      <c r="N1723" s="127"/>
      <c r="O1723" s="127"/>
    </row>
    <row r="1724" spans="11:15" ht="12.75" x14ac:dyDescent="0.2">
      <c r="K1724" s="124"/>
      <c r="L1724" s="125"/>
      <c r="M1724" s="127"/>
      <c r="N1724" s="127"/>
      <c r="O1724" s="127"/>
    </row>
    <row r="1725" spans="11:15" ht="12.75" x14ac:dyDescent="0.2">
      <c r="K1725" s="124"/>
      <c r="L1725" s="125"/>
      <c r="M1725" s="126"/>
      <c r="N1725" s="126"/>
      <c r="O1725" s="126"/>
    </row>
    <row r="1726" spans="11:15" ht="12.75" x14ac:dyDescent="0.2">
      <c r="K1726" s="124"/>
      <c r="L1726" s="127"/>
      <c r="M1726" s="127"/>
      <c r="N1726" s="126"/>
      <c r="O1726" s="126"/>
    </row>
    <row r="1727" spans="11:15" ht="12.75" x14ac:dyDescent="0.2">
      <c r="K1727" s="124"/>
      <c r="L1727" s="127"/>
      <c r="M1727" s="127"/>
      <c r="N1727" s="126"/>
      <c r="O1727" s="126"/>
    </row>
    <row r="1728" spans="11:15" ht="12.75" x14ac:dyDescent="0.2">
      <c r="K1728" s="124"/>
      <c r="L1728" s="125"/>
      <c r="M1728" s="126"/>
      <c r="N1728" s="126"/>
      <c r="O1728" s="126"/>
    </row>
    <row r="1729" spans="11:15" ht="12.75" x14ac:dyDescent="0.2">
      <c r="K1729" s="124"/>
      <c r="L1729" s="127"/>
      <c r="M1729" s="127"/>
      <c r="N1729" s="126"/>
      <c r="O1729" s="126"/>
    </row>
    <row r="1730" spans="11:15" ht="12.75" x14ac:dyDescent="0.2">
      <c r="K1730" s="124"/>
      <c r="L1730" s="127"/>
      <c r="M1730" s="127"/>
      <c r="N1730" s="126"/>
      <c r="O1730" s="126"/>
    </row>
    <row r="1731" spans="11:15" ht="12.75" x14ac:dyDescent="0.2">
      <c r="K1731" s="124"/>
      <c r="L1731" s="127"/>
      <c r="M1731" s="127"/>
      <c r="N1731" s="126"/>
      <c r="O1731" s="126"/>
    </row>
    <row r="1732" spans="11:15" ht="12.75" x14ac:dyDescent="0.2">
      <c r="K1732" s="124"/>
      <c r="L1732" s="125"/>
      <c r="M1732" s="127"/>
      <c r="N1732" s="127"/>
      <c r="O1732" s="127"/>
    </row>
    <row r="1733" spans="11:15" ht="12.75" x14ac:dyDescent="0.2">
      <c r="K1733" s="124"/>
      <c r="L1733" s="127"/>
      <c r="M1733" s="127"/>
      <c r="N1733" s="126"/>
      <c r="O1733" s="126"/>
    </row>
    <row r="1734" spans="11:15" ht="12.75" x14ac:dyDescent="0.2">
      <c r="K1734" s="124"/>
      <c r="L1734" s="127"/>
      <c r="M1734" s="127"/>
      <c r="N1734" s="126"/>
      <c r="O1734" s="126"/>
    </row>
    <row r="1735" spans="11:15" ht="12.75" x14ac:dyDescent="0.2">
      <c r="K1735" s="124"/>
      <c r="L1735" s="127"/>
      <c r="M1735" s="127"/>
      <c r="N1735" s="126"/>
      <c r="O1735" s="126"/>
    </row>
    <row r="1736" spans="11:15" ht="12.75" x14ac:dyDescent="0.2">
      <c r="K1736" s="124"/>
      <c r="L1736" s="127"/>
      <c r="M1736" s="127"/>
      <c r="N1736" s="126"/>
      <c r="O1736" s="126"/>
    </row>
    <row r="1737" spans="11:15" ht="12.75" x14ac:dyDescent="0.2">
      <c r="K1737" s="124"/>
      <c r="L1737" s="125"/>
      <c r="M1737" s="126"/>
      <c r="N1737" s="126"/>
      <c r="O1737" s="126"/>
    </row>
    <row r="1738" spans="11:15" ht="12.75" x14ac:dyDescent="0.2">
      <c r="K1738" s="124"/>
      <c r="L1738" s="125"/>
      <c r="M1738" s="126"/>
      <c r="N1738" s="126"/>
      <c r="O1738" s="126"/>
    </row>
    <row r="1739" spans="11:15" ht="12.75" x14ac:dyDescent="0.2">
      <c r="K1739" s="124"/>
      <c r="L1739" s="127"/>
      <c r="M1739" s="127"/>
      <c r="N1739" s="126"/>
      <c r="O1739" s="126"/>
    </row>
    <row r="1740" spans="11:15" ht="12.75" x14ac:dyDescent="0.2">
      <c r="K1740" s="124"/>
      <c r="L1740" s="127"/>
      <c r="M1740" s="127"/>
      <c r="N1740" s="126"/>
      <c r="O1740" s="126"/>
    </row>
    <row r="1741" spans="11:15" ht="12.75" x14ac:dyDescent="0.2">
      <c r="K1741" s="124"/>
      <c r="L1741" s="127"/>
      <c r="M1741" s="127"/>
      <c r="N1741" s="126"/>
      <c r="O1741" s="126"/>
    </row>
    <row r="1742" spans="11:15" ht="12.75" x14ac:dyDescent="0.2">
      <c r="K1742" s="124"/>
      <c r="L1742" s="127"/>
      <c r="M1742" s="127"/>
      <c r="N1742" s="126"/>
      <c r="O1742" s="126"/>
    </row>
    <row r="1743" spans="11:15" ht="12.75" x14ac:dyDescent="0.2">
      <c r="K1743" s="124"/>
      <c r="L1743" s="127"/>
      <c r="M1743" s="127"/>
      <c r="N1743" s="126"/>
      <c r="O1743" s="126"/>
    </row>
    <row r="1744" spans="11:15" ht="12.75" x14ac:dyDescent="0.2">
      <c r="K1744" s="124"/>
      <c r="L1744" s="125"/>
      <c r="M1744" s="127"/>
      <c r="N1744" s="127"/>
      <c r="O1744" s="127"/>
    </row>
    <row r="1745" spans="11:15" ht="12.75" x14ac:dyDescent="0.2">
      <c r="K1745" s="124"/>
      <c r="L1745" s="127"/>
      <c r="M1745" s="127"/>
      <c r="N1745" s="126"/>
      <c r="O1745" s="126"/>
    </row>
    <row r="1746" spans="11:15" ht="12.75" x14ac:dyDescent="0.2">
      <c r="K1746" s="126"/>
      <c r="L1746" s="127"/>
      <c r="M1746" s="127"/>
      <c r="N1746" s="126"/>
      <c r="O1746" s="126"/>
    </row>
    <row r="1747" spans="11:15" ht="12.75" x14ac:dyDescent="0.2">
      <c r="K1747" s="124"/>
      <c r="L1747" s="127"/>
      <c r="M1747" s="126"/>
      <c r="N1747" s="126"/>
      <c r="O1747" s="126"/>
    </row>
    <row r="1748" spans="11:15" ht="12.75" x14ac:dyDescent="0.2">
      <c r="K1748" s="126"/>
      <c r="L1748" s="127"/>
      <c r="M1748" s="126"/>
      <c r="N1748" s="126"/>
      <c r="O1748" s="126"/>
    </row>
    <row r="1749" spans="11:15" ht="12.75" x14ac:dyDescent="0.2">
      <c r="K1749" s="126"/>
      <c r="L1749" s="127"/>
      <c r="M1749" s="126"/>
      <c r="N1749" s="126"/>
      <c r="O1749" s="126"/>
    </row>
    <row r="1750" spans="11:15" ht="12.75" x14ac:dyDescent="0.2">
      <c r="K1750" s="126"/>
      <c r="L1750" s="127"/>
      <c r="M1750" s="126"/>
      <c r="N1750" s="126"/>
      <c r="O1750" s="126"/>
    </row>
    <row r="1751" spans="11:15" ht="12.75" x14ac:dyDescent="0.2">
      <c r="K1751" s="126"/>
      <c r="L1751" s="127"/>
      <c r="M1751" s="126"/>
      <c r="N1751" s="126"/>
      <c r="O1751" s="126"/>
    </row>
    <row r="1752" spans="11:15" ht="12.75" x14ac:dyDescent="0.2">
      <c r="K1752" s="126"/>
      <c r="L1752" s="127"/>
      <c r="M1752" s="126"/>
      <c r="N1752" s="126"/>
      <c r="O1752" s="126"/>
    </row>
    <row r="1753" spans="11:15" ht="12.75" x14ac:dyDescent="0.2">
      <c r="K1753" s="124"/>
      <c r="L1753" s="127"/>
      <c r="M1753" s="127"/>
      <c r="N1753" s="127"/>
      <c r="O1753" s="127"/>
    </row>
    <row r="1754" spans="11:15" ht="12.75" x14ac:dyDescent="0.2">
      <c r="K1754" s="126"/>
      <c r="L1754" s="127"/>
      <c r="M1754" s="126"/>
      <c r="N1754" s="126"/>
      <c r="O1754" s="126"/>
    </row>
    <row r="1755" spans="11:15" x14ac:dyDescent="0.2">
      <c r="L1755" s="39"/>
    </row>
    <row r="1756" spans="11:15" x14ac:dyDescent="0.2">
      <c r="L1756" s="39"/>
    </row>
    <row r="1757" spans="11:15" x14ac:dyDescent="0.2">
      <c r="L1757" s="39"/>
    </row>
    <row r="1758" spans="11:15" x14ac:dyDescent="0.2">
      <c r="L1758" s="39"/>
    </row>
    <row r="1759" spans="11:15" x14ac:dyDescent="0.2">
      <c r="L1759" s="39"/>
    </row>
    <row r="1760" spans="11:15" x14ac:dyDescent="0.2">
      <c r="L1760" s="39"/>
    </row>
    <row r="1761" spans="12:12" x14ac:dyDescent="0.2">
      <c r="L1761" s="39"/>
    </row>
    <row r="1762" spans="12:12" x14ac:dyDescent="0.2">
      <c r="L1762" s="39"/>
    </row>
    <row r="1763" spans="12:12" x14ac:dyDescent="0.2">
      <c r="L1763" s="39"/>
    </row>
    <row r="1764" spans="12:12" x14ac:dyDescent="0.2">
      <c r="L1764" s="39"/>
    </row>
    <row r="1765" spans="12:12" x14ac:dyDescent="0.2">
      <c r="L1765" s="39"/>
    </row>
  </sheetData>
  <mergeCells count="8">
    <mergeCell ref="A335:H335"/>
    <mergeCell ref="A337:H337"/>
    <mergeCell ref="A5:A7"/>
    <mergeCell ref="B6:B7"/>
    <mergeCell ref="C6:E6"/>
    <mergeCell ref="F6:F7"/>
    <mergeCell ref="G6:G7"/>
    <mergeCell ref="H6:H7"/>
  </mergeCells>
  <printOptions horizontalCentered="1"/>
  <pageMargins left="0.4" right="0.4" top="0.3" bottom="0.25" header="0.2" footer="0.2"/>
  <pageSetup paperSize="9" scale="79" orientation="portrait" r:id="rId1"/>
  <headerFooter alignWithMargins="0">
    <oddFooter>Page &amp;P of &amp;N</oddFooter>
  </headerFooter>
  <rowBreaks count="1" manualBreakCount="1">
    <brk id="86"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
  <sheetViews>
    <sheetView tabSelected="1" topLeftCell="A25" zoomScaleNormal="100" workbookViewId="0">
      <selection activeCell="K4" sqref="K4"/>
    </sheetView>
  </sheetViews>
  <sheetFormatPr defaultRowHeight="12.75" x14ac:dyDescent="0.2"/>
  <cols>
    <col min="1" max="1" width="38.7109375" customWidth="1"/>
    <col min="2" max="2" width="11.5703125" bestFit="1" customWidth="1"/>
    <col min="3" max="3" width="10" bestFit="1" customWidth="1"/>
    <col min="4" max="9" width="10" customWidth="1"/>
    <col min="10" max="10" width="12.5703125" customWidth="1"/>
    <col min="11" max="11" width="13.42578125" customWidth="1"/>
    <col min="12" max="12" width="16.140625" customWidth="1"/>
    <col min="14" max="14" width="9.42578125" bestFit="1" customWidth="1"/>
    <col min="15" max="15" width="10.28515625" bestFit="1" customWidth="1"/>
    <col min="18" max="23" width="11" customWidth="1"/>
  </cols>
  <sheetData>
    <row r="1" spans="1:23" x14ac:dyDescent="0.2">
      <c r="A1" t="s">
        <v>18</v>
      </c>
    </row>
    <row r="2" spans="1:23" x14ac:dyDescent="0.2">
      <c r="A2" t="s">
        <v>0</v>
      </c>
    </row>
    <row r="3" spans="1:23" x14ac:dyDescent="0.2">
      <c r="A3" t="s">
        <v>1</v>
      </c>
      <c r="N3" t="s">
        <v>2</v>
      </c>
    </row>
    <row r="4" spans="1:23" x14ac:dyDescent="0.2">
      <c r="B4" s="1" t="s">
        <v>3</v>
      </c>
      <c r="C4" s="1" t="s">
        <v>4</v>
      </c>
      <c r="D4" s="1" t="s">
        <v>5</v>
      </c>
      <c r="E4" s="1" t="s">
        <v>6</v>
      </c>
      <c r="F4" s="1" t="s">
        <v>9</v>
      </c>
      <c r="G4" s="1" t="s">
        <v>10</v>
      </c>
      <c r="H4" s="1" t="s">
        <v>11</v>
      </c>
      <c r="I4" s="1" t="s">
        <v>14</v>
      </c>
      <c r="J4" s="1" t="s">
        <v>15</v>
      </c>
      <c r="K4" s="1" t="s">
        <v>16</v>
      </c>
      <c r="L4" s="1" t="s">
        <v>17</v>
      </c>
      <c r="N4" s="1" t="s">
        <v>3</v>
      </c>
      <c r="O4" s="1" t="s">
        <v>4</v>
      </c>
      <c r="P4" s="1" t="s">
        <v>5</v>
      </c>
      <c r="Q4" s="1" t="s">
        <v>6</v>
      </c>
      <c r="R4" s="1" t="s">
        <v>9</v>
      </c>
      <c r="S4" s="1" t="s">
        <v>10</v>
      </c>
      <c r="T4" s="1" t="s">
        <v>11</v>
      </c>
      <c r="U4" s="1" t="s">
        <v>14</v>
      </c>
      <c r="V4" s="1" t="s">
        <v>15</v>
      </c>
      <c r="W4" s="1" t="s">
        <v>16</v>
      </c>
    </row>
    <row r="5" spans="1:23" x14ac:dyDescent="0.2">
      <c r="A5" t="s">
        <v>7</v>
      </c>
      <c r="B5" s="2">
        <v>149935.60999999999</v>
      </c>
      <c r="C5" s="2">
        <v>150700.29800000001</v>
      </c>
      <c r="D5" s="2">
        <v>163692.65</v>
      </c>
      <c r="E5" s="2">
        <v>185936.587</v>
      </c>
      <c r="F5" s="2">
        <v>191265.86499999999</v>
      </c>
      <c r="G5" s="2">
        <v>173583.93100000001</v>
      </c>
      <c r="H5" s="2">
        <v>200155.43</v>
      </c>
      <c r="I5" s="2">
        <v>167780.55100000001</v>
      </c>
      <c r="J5" s="2">
        <v>179696.60699999999</v>
      </c>
      <c r="K5" s="2">
        <v>192648.386</v>
      </c>
      <c r="L5" s="2">
        <f>SUM(B5:K5)</f>
        <v>1755395.915</v>
      </c>
      <c r="M5" s="2"/>
      <c r="N5" s="2">
        <f>B5</f>
        <v>149935.60999999999</v>
      </c>
      <c r="O5" s="2">
        <f t="shared" ref="O5:W6" si="0">+N5+C5</f>
        <v>300635.908</v>
      </c>
      <c r="P5" s="2">
        <f t="shared" si="0"/>
        <v>464328.55799999996</v>
      </c>
      <c r="Q5" s="2">
        <f t="shared" si="0"/>
        <v>650265.14500000002</v>
      </c>
      <c r="R5" s="2">
        <f t="shared" si="0"/>
        <v>841531.01</v>
      </c>
      <c r="S5" s="2">
        <f t="shared" si="0"/>
        <v>1015114.941</v>
      </c>
      <c r="T5" s="2">
        <f t="shared" si="0"/>
        <v>1215270.371</v>
      </c>
      <c r="U5" s="2">
        <f t="shared" si="0"/>
        <v>1383050.922</v>
      </c>
      <c r="V5" s="2">
        <f t="shared" si="0"/>
        <v>1562747.5290000001</v>
      </c>
      <c r="W5" s="2">
        <f t="shared" si="0"/>
        <v>1755395.915</v>
      </c>
    </row>
    <row r="6" spans="1:23" x14ac:dyDescent="0.2">
      <c r="A6" t="s">
        <v>8</v>
      </c>
      <c r="B6" s="2">
        <v>111023.224</v>
      </c>
      <c r="C6" s="2">
        <v>132431.35699999999</v>
      </c>
      <c r="D6" s="2">
        <v>200691.598</v>
      </c>
      <c r="E6" s="2">
        <v>151134.962</v>
      </c>
      <c r="F6" s="2">
        <v>180036.236</v>
      </c>
      <c r="G6" s="2">
        <v>196423.1</v>
      </c>
      <c r="H6" s="2">
        <v>155862.21599999999</v>
      </c>
      <c r="I6" s="2">
        <v>139172.59</v>
      </c>
      <c r="J6" s="2">
        <v>213450.41099999999</v>
      </c>
      <c r="K6" s="2">
        <v>131088.64000000001</v>
      </c>
      <c r="L6" s="2">
        <f>SUM(B6:K6)</f>
        <v>1611314.3340000003</v>
      </c>
      <c r="M6" s="2"/>
      <c r="N6" s="2">
        <f>B6</f>
        <v>111023.224</v>
      </c>
      <c r="O6" s="2">
        <f t="shared" si="0"/>
        <v>243454.58100000001</v>
      </c>
      <c r="P6" s="2">
        <f t="shared" si="0"/>
        <v>444146.179</v>
      </c>
      <c r="Q6" s="2">
        <f t="shared" si="0"/>
        <v>595281.14100000006</v>
      </c>
      <c r="R6" s="2">
        <f t="shared" si="0"/>
        <v>775317.37700000009</v>
      </c>
      <c r="S6" s="2">
        <f t="shared" si="0"/>
        <v>971740.47700000007</v>
      </c>
      <c r="T6" s="2">
        <f t="shared" si="0"/>
        <v>1127602.693</v>
      </c>
      <c r="U6" s="2">
        <f t="shared" si="0"/>
        <v>1266775.2830000001</v>
      </c>
      <c r="V6" s="2">
        <f t="shared" si="0"/>
        <v>1480225.6940000001</v>
      </c>
      <c r="W6" s="2">
        <f t="shared" si="0"/>
        <v>1611314.3340000003</v>
      </c>
    </row>
    <row r="7" spans="1:23" x14ac:dyDescent="0.2">
      <c r="A7" t="s">
        <v>12</v>
      </c>
      <c r="B7" s="4">
        <f t="shared" ref="B7:H7" si="1">+B6/B5*100</f>
        <v>74.047268690873381</v>
      </c>
      <c r="C7" s="4">
        <f t="shared" si="1"/>
        <v>87.87730267129264</v>
      </c>
      <c r="D7" s="4">
        <f t="shared" si="1"/>
        <v>122.60269352350275</v>
      </c>
      <c r="E7" s="4">
        <f t="shared" si="1"/>
        <v>81.283067759009683</v>
      </c>
      <c r="F7" s="4">
        <f t="shared" si="1"/>
        <v>94.1287856042687</v>
      </c>
      <c r="G7" s="4">
        <f t="shared" si="1"/>
        <v>113.15742123618573</v>
      </c>
      <c r="H7" s="4">
        <f t="shared" si="1"/>
        <v>77.870590870305136</v>
      </c>
      <c r="I7" s="4">
        <f>+I6/I5*100</f>
        <v>82.949179252605973</v>
      </c>
      <c r="J7" s="4">
        <f>+J6/J5*100</f>
        <v>118.78377369696247</v>
      </c>
      <c r="K7" s="4">
        <f>+K6/K5*100</f>
        <v>68.045542826400848</v>
      </c>
      <c r="L7" s="4">
        <f>+L6/L5*100</f>
        <v>91.792074951934723</v>
      </c>
      <c r="M7" s="3"/>
      <c r="N7" s="3"/>
      <c r="O7" s="3"/>
      <c r="P7" s="3"/>
      <c r="Q7" s="3"/>
      <c r="R7" s="3"/>
      <c r="S7" s="3"/>
      <c r="T7" s="3"/>
      <c r="U7" s="3"/>
      <c r="V7" s="3"/>
      <c r="W7" s="3"/>
    </row>
    <row r="8" spans="1:23" x14ac:dyDescent="0.2">
      <c r="A8" t="s">
        <v>13</v>
      </c>
      <c r="B8" s="4">
        <f t="shared" ref="B8:K8" si="2">N8</f>
        <v>74.047268690873381</v>
      </c>
      <c r="C8" s="4">
        <f t="shared" si="2"/>
        <v>80.97987449988841</v>
      </c>
      <c r="D8" s="4">
        <f t="shared" si="2"/>
        <v>95.653427157930707</v>
      </c>
      <c r="E8" s="4">
        <f t="shared" si="2"/>
        <v>91.544371642432111</v>
      </c>
      <c r="F8" s="4">
        <f t="shared" si="2"/>
        <v>92.13176553054177</v>
      </c>
      <c r="G8" s="4">
        <f t="shared" si="2"/>
        <v>95.72713766213792</v>
      </c>
      <c r="H8" s="4">
        <f t="shared" si="2"/>
        <v>92.786158529656106</v>
      </c>
      <c r="I8" s="4">
        <f t="shared" si="2"/>
        <v>91.592815770524467</v>
      </c>
      <c r="J8" s="4">
        <f t="shared" si="2"/>
        <v>94.719439098853954</v>
      </c>
      <c r="K8" s="4">
        <f t="shared" si="2"/>
        <v>91.792074951934723</v>
      </c>
      <c r="L8" s="4"/>
      <c r="M8" s="3"/>
      <c r="N8" s="3">
        <f t="shared" ref="N8:T8" si="3">+N6/N5*100</f>
        <v>74.047268690873381</v>
      </c>
      <c r="O8" s="3">
        <f t="shared" si="3"/>
        <v>80.97987449988841</v>
      </c>
      <c r="P8" s="3">
        <f t="shared" si="3"/>
        <v>95.653427157930707</v>
      </c>
      <c r="Q8" s="3">
        <f t="shared" si="3"/>
        <v>91.544371642432111</v>
      </c>
      <c r="R8" s="3">
        <f t="shared" si="3"/>
        <v>92.13176553054177</v>
      </c>
      <c r="S8" s="3">
        <f t="shared" si="3"/>
        <v>95.72713766213792</v>
      </c>
      <c r="T8" s="3">
        <f t="shared" si="3"/>
        <v>92.786158529656106</v>
      </c>
      <c r="U8" s="3">
        <f>+U6/U5*100</f>
        <v>91.592815770524467</v>
      </c>
      <c r="V8" s="3">
        <f>+V6/V5*100</f>
        <v>94.719439098853954</v>
      </c>
      <c r="W8" s="3">
        <f>+W6/W5*100</f>
        <v>91.792074951934723</v>
      </c>
    </row>
    <row r="20" spans="17:17" x14ac:dyDescent="0.2">
      <c r="Q20" s="2"/>
    </row>
  </sheetData>
  <phoneticPr fontId="20" type="noConversion"/>
  <printOptions horizontalCentered="1"/>
  <pageMargins left="0.25" right="0.25" top="1" bottom="0.47" header="0.5" footer="0.5"/>
  <pageSetup paperSize="9" scale="8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By Department</vt:lpstr>
      <vt:lpstr>By Agency</vt:lpstr>
      <vt:lpstr>Graph</vt:lpstr>
      <vt:lpstr>'By Department'!Print_Area</vt:lpstr>
      <vt:lpstr>Graph!Print_Area</vt:lpstr>
      <vt:lpstr>'By Agency'!Print_Titles</vt:lpstr>
    </vt:vector>
  </TitlesOfParts>
  <Company>ICTSS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mdcruz</dc:creator>
  <cp:lastModifiedBy>Mary Joyce Marasigan</cp:lastModifiedBy>
  <cp:lastPrinted>2016-11-18T01:30:14Z</cp:lastPrinted>
  <dcterms:created xsi:type="dcterms:W3CDTF">2014-06-18T02:22:11Z</dcterms:created>
  <dcterms:modified xsi:type="dcterms:W3CDTF">2016-11-18T01:30:17Z</dcterms:modified>
</cp:coreProperties>
</file>